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bin" ContentType="application/vnd.openxmlformats-officedocument.spreadsheetml.printerSettings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Data" sheetId="1" r:id="rId1"/>
    <sheet name="Chart Rendement" sheetId="2" r:id="rId2"/>
    <sheet name="Moddus vs Moddus-ISO Charts" sheetId="3" r:id="rId3"/>
  </sheets>
  <definedNames/>
  <calcPr fullCalcOnLoad="1"/>
</workbook>
</file>

<file path=xl/sharedStrings.xml><?xml version="1.0" encoding="utf-8"?>
<sst xmlns="http://schemas.openxmlformats.org/spreadsheetml/2006/main" count="588" uniqueCount="165">
  <si>
    <t>Ramu Sugar Limited</t>
  </si>
  <si>
    <t>Ripener sprayed cane - 2005 late season</t>
  </si>
  <si>
    <t>Lab</t>
  </si>
  <si>
    <t>Field No</t>
  </si>
  <si>
    <t>Variety</t>
  </si>
  <si>
    <t>Treatment</t>
  </si>
  <si>
    <t>Week sampled</t>
  </si>
  <si>
    <t>Brix</t>
  </si>
  <si>
    <t>Poljuice</t>
  </si>
  <si>
    <t>Purity</t>
  </si>
  <si>
    <t>Fibrecane</t>
  </si>
  <si>
    <t>Brixcane</t>
  </si>
  <si>
    <t>PolCane</t>
  </si>
  <si>
    <t>CCS</t>
  </si>
  <si>
    <t>Rendement</t>
  </si>
  <si>
    <t>TCH</t>
  </si>
  <si>
    <t>TSH</t>
  </si>
  <si>
    <t>AS101</t>
  </si>
  <si>
    <t>Mixed</t>
  </si>
  <si>
    <t>Control</t>
  </si>
  <si>
    <t>BS601</t>
  </si>
  <si>
    <t>B72177</t>
  </si>
  <si>
    <t>BS807</t>
  </si>
  <si>
    <t>BS808</t>
  </si>
  <si>
    <t>Q117r</t>
  </si>
  <si>
    <t>GN106</t>
  </si>
  <si>
    <t>Q136</t>
  </si>
  <si>
    <t>GN108</t>
  </si>
  <si>
    <t>Q72N1325</t>
  </si>
  <si>
    <t>GN112</t>
  </si>
  <si>
    <t>GN113</t>
  </si>
  <si>
    <t>AS403</t>
  </si>
  <si>
    <t>Q127</t>
  </si>
  <si>
    <t>AS402</t>
  </si>
  <si>
    <t>BS108</t>
  </si>
  <si>
    <t>Q198</t>
  </si>
  <si>
    <t>BS300</t>
  </si>
  <si>
    <t>DS201</t>
  </si>
  <si>
    <t>ES300</t>
  </si>
  <si>
    <t>PN92-367</t>
  </si>
  <si>
    <t>FS401</t>
  </si>
  <si>
    <t>PN92-439</t>
  </si>
  <si>
    <t>JS905</t>
  </si>
  <si>
    <t>PN92-31</t>
  </si>
  <si>
    <t>Wk 29 Average</t>
  </si>
  <si>
    <t>AN401</t>
  </si>
  <si>
    <t>DS324</t>
  </si>
  <si>
    <t>ES411</t>
  </si>
  <si>
    <t>PN92-32</t>
  </si>
  <si>
    <t>JS600</t>
  </si>
  <si>
    <t>JS907</t>
  </si>
  <si>
    <t>JS908</t>
  </si>
  <si>
    <t>Wk 31 Average</t>
  </si>
  <si>
    <t>MIXED</t>
  </si>
  <si>
    <t>AS601</t>
  </si>
  <si>
    <t>R570</t>
  </si>
  <si>
    <t>BS208</t>
  </si>
  <si>
    <t>Wk 33 Average</t>
  </si>
  <si>
    <t>Average</t>
  </si>
  <si>
    <t xml:space="preserve">AN402       </t>
  </si>
  <si>
    <t>Fusilade</t>
  </si>
  <si>
    <t xml:space="preserve">AN403       </t>
  </si>
  <si>
    <t xml:space="preserve">AN404       </t>
  </si>
  <si>
    <t xml:space="preserve">AS201       </t>
  </si>
  <si>
    <t xml:space="preserve">AS518       </t>
  </si>
  <si>
    <t xml:space="preserve">BS814       </t>
  </si>
  <si>
    <t xml:space="preserve">DS209       </t>
  </si>
  <si>
    <t xml:space="preserve">DS210       </t>
  </si>
  <si>
    <t xml:space="preserve">DS211       </t>
  </si>
  <si>
    <t xml:space="preserve">DS321       </t>
  </si>
  <si>
    <t>CADMUS</t>
  </si>
  <si>
    <t xml:space="preserve">DS322       </t>
  </si>
  <si>
    <t xml:space="preserve">DS323       </t>
  </si>
  <si>
    <t>AN 402</t>
  </si>
  <si>
    <t>AN403</t>
  </si>
  <si>
    <t>AN404</t>
  </si>
  <si>
    <t>AS201</t>
  </si>
  <si>
    <t>AS518</t>
  </si>
  <si>
    <t>BS814</t>
  </si>
  <si>
    <t>DS209</t>
  </si>
  <si>
    <t>DS210</t>
  </si>
  <si>
    <t>DS211</t>
  </si>
  <si>
    <t>DS323</t>
  </si>
  <si>
    <t xml:space="preserve">BS1001      </t>
  </si>
  <si>
    <t>Moddus</t>
  </si>
  <si>
    <t xml:space="preserve">BS1002      </t>
  </si>
  <si>
    <t xml:space="preserve">BS701       </t>
  </si>
  <si>
    <t xml:space="preserve">BS702       </t>
  </si>
  <si>
    <t xml:space="preserve">DS216       </t>
  </si>
  <si>
    <t xml:space="preserve">DS217       </t>
  </si>
  <si>
    <t>Q77N557</t>
  </si>
  <si>
    <t xml:space="preserve">JS503       </t>
  </si>
  <si>
    <t xml:space="preserve">JS902       </t>
  </si>
  <si>
    <t xml:space="preserve">JS903       </t>
  </si>
  <si>
    <t>BS702</t>
  </si>
  <si>
    <t>BS1001</t>
  </si>
  <si>
    <t>BS1002</t>
  </si>
  <si>
    <t>DS216</t>
  </si>
  <si>
    <t>DS217</t>
  </si>
  <si>
    <t>JS902</t>
  </si>
  <si>
    <t>JS903</t>
  </si>
  <si>
    <t xml:space="preserve">BS810       </t>
  </si>
  <si>
    <t>Moddus + ISO</t>
  </si>
  <si>
    <t xml:space="preserve">DS307       </t>
  </si>
  <si>
    <t xml:space="preserve">DS308       </t>
  </si>
  <si>
    <t xml:space="preserve">ES409       </t>
  </si>
  <si>
    <t xml:space="preserve">ES410       </t>
  </si>
  <si>
    <t xml:space="preserve">JS1014      </t>
  </si>
  <si>
    <t xml:space="preserve">JS1015      </t>
  </si>
  <si>
    <t xml:space="preserve">JS904       </t>
  </si>
  <si>
    <t xml:space="preserve">JS906       </t>
  </si>
  <si>
    <t>BS810</t>
  </si>
  <si>
    <t>JS904</t>
  </si>
  <si>
    <t>JS906</t>
  </si>
  <si>
    <t>JS1014</t>
  </si>
  <si>
    <t>Q192</t>
  </si>
  <si>
    <t>JS1015</t>
  </si>
  <si>
    <t xml:space="preserve">FN510       </t>
  </si>
  <si>
    <t>Onecide</t>
  </si>
  <si>
    <t xml:space="preserve">FN511       </t>
  </si>
  <si>
    <t xml:space="preserve">FN512       </t>
  </si>
  <si>
    <t xml:space="preserve">GN202       </t>
  </si>
  <si>
    <t xml:space="preserve">GN203A      </t>
  </si>
  <si>
    <t xml:space="preserve">GN203B      </t>
  </si>
  <si>
    <t xml:space="preserve">GN204       </t>
  </si>
  <si>
    <t xml:space="preserve">GN205       </t>
  </si>
  <si>
    <t xml:space="preserve">GN206       </t>
  </si>
  <si>
    <t xml:space="preserve">JS302       </t>
  </si>
  <si>
    <t xml:space="preserve">JS303       </t>
  </si>
  <si>
    <t>FN510</t>
  </si>
  <si>
    <t>FN511</t>
  </si>
  <si>
    <t>FN512</t>
  </si>
  <si>
    <t>GN202</t>
  </si>
  <si>
    <t>GN203A</t>
  </si>
  <si>
    <t>GN203B</t>
  </si>
  <si>
    <t>GN204</t>
  </si>
  <si>
    <t>GN205</t>
  </si>
  <si>
    <t>JS303</t>
  </si>
  <si>
    <t>Summary</t>
  </si>
  <si>
    <t>Sampled week</t>
  </si>
  <si>
    <t>Week</t>
  </si>
  <si>
    <t>29</t>
  </si>
  <si>
    <t>31</t>
  </si>
  <si>
    <t>33</t>
  </si>
  <si>
    <t>Rendement %</t>
  </si>
  <si>
    <t>Net Pol Juice</t>
  </si>
  <si>
    <t>Net Purity</t>
  </si>
  <si>
    <t>Net Fibre</t>
  </si>
  <si>
    <t>Net Brixcane</t>
  </si>
  <si>
    <t>Net Polcane</t>
  </si>
  <si>
    <t>Net CCS</t>
  </si>
  <si>
    <t>Net Rendement</t>
  </si>
  <si>
    <t>Net Brix</t>
  </si>
  <si>
    <t>Acre</t>
  </si>
  <si>
    <t>Hectares</t>
  </si>
  <si>
    <t>Ton Cane</t>
  </si>
  <si>
    <t>Ton sugar</t>
  </si>
  <si>
    <t>&gt; Control</t>
  </si>
  <si>
    <t xml:space="preserve">Tons &gt; </t>
  </si>
  <si>
    <t>Tons &gt;</t>
  </si>
  <si>
    <t>$/0.1 Rendement</t>
  </si>
  <si>
    <t>($10/0.1 Rendement</t>
  </si>
  <si>
    <t>TCTS</t>
  </si>
  <si>
    <t>$/Ton</t>
  </si>
  <si>
    <t>Value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</si>
</sst>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&quot;$&quot;#,##0"/>
    <numFmt numFmtId="176" formatCode="0.E+00"/>
    <numFmt numFmtId="177" formatCode="m\i\l\l\i\o\ns"/>
  </numFmts>
  <fonts count="2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b/>
      <sz val="13.75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1.25"/>
      <name val="Arial"/>
      <family val="2"/>
    </font>
    <font>
      <b/>
      <sz val="20.25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.5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b/>
      <sz val="6.5"/>
      <name val="Arial"/>
      <family val="2"/>
    </font>
    <font>
      <b/>
      <sz val="8.25"/>
      <name val="Arial"/>
      <family val="0"/>
    </font>
    <font>
      <sz val="8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172" fontId="1" fillId="0" borderId="0" xfId="0" applyNumberFormat="1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2" fillId="0" borderId="1" xfId="0" applyNumberFormat="1" applyFont="1" applyBorder="1" applyAlignment="1">
      <alignment/>
    </xf>
    <xf numFmtId="0" fontId="1" fillId="0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2" fontId="4" fillId="0" borderId="0" xfId="0" applyNumberFormat="1" applyFont="1" applyFill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right"/>
    </xf>
    <xf numFmtId="170" fontId="0" fillId="0" borderId="0" xfId="17" applyAlignment="1">
      <alignment/>
    </xf>
    <xf numFmtId="0" fontId="0" fillId="0" borderId="0" xfId="0" applyAlignment="1">
      <alignment horizontal="right"/>
    </xf>
    <xf numFmtId="175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16325"/>
          <c:w val="0.8682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Data!$F$187:$F$189</c:f>
              <c:numCache>
                <c:ptCount val="3"/>
                <c:pt idx="0">
                  <c:v>21.033333333333335</c:v>
                </c:pt>
                <c:pt idx="1">
                  <c:v>21.685714285714287</c:v>
                </c:pt>
                <c:pt idx="2">
                  <c:v>22.183333333333326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Data!$F$190:$F$192</c:f>
              <c:numCache>
                <c:ptCount val="3"/>
                <c:pt idx="0">
                  <c:v>21.144444444444446</c:v>
                </c:pt>
                <c:pt idx="1">
                  <c:v>21</c:v>
                </c:pt>
                <c:pt idx="2">
                  <c:v>22.659999999999997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Data!$F$184:$F$186</c:f>
              <c:numCache>
                <c:ptCount val="3"/>
                <c:pt idx="0">
                  <c:v>21.358333333333338</c:v>
                </c:pt>
                <c:pt idx="1">
                  <c:v>22.95</c:v>
                </c:pt>
                <c:pt idx="2">
                  <c:v>21.455555555555556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Data!$F$193:$F$195</c:f>
              <c:numCache>
                <c:ptCount val="3"/>
                <c:pt idx="0">
                  <c:v>20.463636363636365</c:v>
                </c:pt>
                <c:pt idx="1">
                  <c:v>21.366666666666664</c:v>
                </c:pt>
                <c:pt idx="2">
                  <c:v>22.2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Data!$F$181:$F$183</c:f>
              <c:numCache>
                <c:ptCount val="3"/>
                <c:pt idx="0">
                  <c:v>21.075000000000003</c:v>
                </c:pt>
                <c:pt idx="1">
                  <c:v>21.959999999999997</c:v>
                </c:pt>
                <c:pt idx="2">
                  <c:v>20.87692307692308</c:v>
                </c:pt>
              </c:numCache>
            </c:numRef>
          </c:val>
          <c:smooth val="1"/>
        </c:ser>
        <c:marker val="1"/>
        <c:axId val="27803717"/>
        <c:axId val="48906862"/>
      </c:lineChart>
      <c:catAx>
        <c:axId val="27803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48906862"/>
        <c:crosses val="autoZero"/>
        <c:auto val="1"/>
        <c:lblOffset val="100"/>
        <c:noMultiLvlLbl val="0"/>
      </c:catAx>
      <c:valAx>
        <c:axId val="48906862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Brix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78037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575"/>
          <c:y val="0.86525"/>
          <c:w val="0.9615"/>
          <c:h val="0.13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Tons Sugar &gt; Moddus</a:t>
            </a:r>
          </a:p>
        </c:rich>
      </c:tx>
      <c:layout>
        <c:manualLayout>
          <c:xMode val="factor"/>
          <c:yMode val="factor"/>
          <c:x val="0.12275"/>
          <c:y val="0.06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8025"/>
          <c:w val="0.891"/>
          <c:h val="0.701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solidFill>
                    <a:srgbClr val="00FF00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" sourceLinked="0"/>
              <c:spPr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" sourceLinked="0"/>
              <c:spPr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ln w="3175">
                <a:solidFill>
                  <a:srgbClr val="FF00FF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Data!$U$192</c:f>
              <c:numCache>
                <c:ptCount val="1"/>
                <c:pt idx="0">
                  <c:v>3662.99322436293</c:v>
                </c:pt>
              </c:numCache>
            </c:numRef>
          </c:val>
        </c:ser>
        <c:ser>
          <c:idx val="3"/>
          <c:order val="1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Data!$U$195</c:f>
              <c:numCache>
                <c:ptCount val="1"/>
                <c:pt idx="0">
                  <c:v>2028.5858105955376</c:v>
                </c:pt>
              </c:numCache>
            </c:numRef>
          </c:val>
        </c:ser>
        <c:axId val="60362543"/>
        <c:axId val="6391976"/>
      </c:bar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391976"/>
        <c:crossesAt val="0"/>
        <c:auto val="1"/>
        <c:lblOffset val="100"/>
        <c:noMultiLvlLbl val="0"/>
      </c:catAx>
      <c:valAx>
        <c:axId val="6391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Tons Sugar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0362543"/>
        <c:crossesAt val="1"/>
        <c:crossBetween val="between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725"/>
          <c:y val="0.805"/>
          <c:w val="0.64"/>
          <c:h val="0.19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$700/Ton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Cost of Not Ripening</a:t>
            </a:r>
          </a:p>
        </c:rich>
      </c:tx>
      <c:layout>
        <c:manualLayout>
          <c:xMode val="factor"/>
          <c:yMode val="factor"/>
          <c:x val="0.05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5525"/>
          <c:w val="0.91975"/>
          <c:h val="0.6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Data!$D$181:$E$181</c:f>
              <c:strCache>
                <c:ptCount val="1"/>
                <c:pt idx="0">
                  <c:v>Control 29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Data!$Z$191</c:f>
              <c:numCache>
                <c:ptCount val="1"/>
              </c:numCache>
            </c:numRef>
          </c:cat>
          <c:val>
            <c:numRef>
              <c:f>Data!$Y$181</c:f>
              <c:numCache>
                <c:ptCount val="1"/>
                <c:pt idx="0">
                  <c:v>51152200.030237585</c:v>
                </c:pt>
              </c:numCache>
            </c:numRef>
          </c:val>
        </c:ser>
        <c:ser>
          <c:idx val="1"/>
          <c:order val="1"/>
          <c:tx>
            <c:strRef>
              <c:f>Data!$D$182:$E$182</c:f>
              <c:strCache>
                <c:ptCount val="1"/>
                <c:pt idx="0">
                  <c:v>Control 31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Data!$Z$191</c:f>
              <c:numCache>
                <c:ptCount val="1"/>
              </c:numCache>
            </c:numRef>
          </c:cat>
          <c:val>
            <c:numRef>
              <c:f>Data!$Y$182</c:f>
              <c:numCache>
                <c:ptCount val="1"/>
                <c:pt idx="0">
                  <c:v>50916511.27579659</c:v>
                </c:pt>
              </c:numCache>
            </c:numRef>
          </c:val>
        </c:ser>
        <c:ser>
          <c:idx val="2"/>
          <c:order val="2"/>
          <c:tx>
            <c:strRef>
              <c:f>Data!$D$183:$E$183</c:f>
              <c:strCache>
                <c:ptCount val="1"/>
                <c:pt idx="0">
                  <c:v>Control 33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Data!$Z$191</c:f>
              <c:numCache>
                <c:ptCount val="1"/>
              </c:numCache>
            </c:numRef>
          </c:cat>
          <c:val>
            <c:numRef>
              <c:f>Data!$Y$183</c:f>
              <c:numCache>
                <c:ptCount val="1"/>
                <c:pt idx="0">
                  <c:v>49447134.71575922</c:v>
                </c:pt>
              </c:numCache>
            </c:numRef>
          </c:val>
        </c:ser>
        <c:axId val="57527785"/>
        <c:axId val="47988018"/>
      </c:barChart>
      <c:catAx>
        <c:axId val="57527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47988018"/>
        <c:crossesAt val="0"/>
        <c:auto val="1"/>
        <c:lblOffset val="100"/>
        <c:noMultiLvlLbl val="0"/>
      </c:catAx>
      <c:valAx>
        <c:axId val="47988018"/>
        <c:scaling>
          <c:orientation val="minMax"/>
          <c:max val="57000000"/>
          <c:min val="47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527785"/>
        <c:crossesAt val="1"/>
        <c:crossBetween val="between"/>
        <c:dispUnits/>
        <c:minorUnit val="2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0025"/>
          <c:y val="0.90125"/>
          <c:w val="0.6435"/>
          <c:h val="0.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$700/Ton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Value of Ripening</a:t>
            </a:r>
          </a:p>
        </c:rich>
      </c:tx>
      <c:layout>
        <c:manualLayout>
          <c:xMode val="factor"/>
          <c:yMode val="factor"/>
          <c:x val="0.051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675"/>
          <c:w val="0.97325"/>
          <c:h val="0.7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Data!$Y$183</c:f>
              <c:numCache>
                <c:ptCount val="1"/>
                <c:pt idx="0">
                  <c:v>49447134.71575922</c:v>
                </c:pt>
              </c:numCache>
            </c:numRef>
          </c:val>
        </c:ser>
        <c:ser>
          <c:idx val="1"/>
          <c:order val="1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Data!$Y$186</c:f>
              <c:numCache>
                <c:ptCount val="1"/>
                <c:pt idx="0">
                  <c:v>50353845.0793315</c:v>
                </c:pt>
              </c:numCache>
            </c:numRef>
          </c:val>
        </c:ser>
        <c:ser>
          <c:idx val="2"/>
          <c:order val="2"/>
          <c:tx>
            <c:strRef>
              <c:f>Data!$D$187</c:f>
              <c:strCache>
                <c:ptCount val="1"/>
                <c:pt idx="0">
                  <c:v>Moddus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Data!$Y$189</c:f>
              <c:numCache>
                <c:ptCount val="1"/>
                <c:pt idx="0">
                  <c:v>51904125.549845465</c:v>
                </c:pt>
              </c:numCache>
            </c:numRef>
          </c:val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Data!$Y$195</c:f>
              <c:numCache>
                <c:ptCount val="1"/>
                <c:pt idx="0">
                  <c:v>53324140.38273765</c:v>
                </c:pt>
              </c:numCache>
            </c:numRef>
          </c:val>
        </c:ser>
        <c:ser>
          <c:idx val="4"/>
          <c:order val="4"/>
          <c:tx>
            <c:strRef>
              <c:f>Data!$D$190</c:f>
              <c:strCache>
                <c:ptCount val="1"/>
                <c:pt idx="0">
                  <c:v>Moddus + ISO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Data!$Y$192</c:f>
              <c:numCache>
                <c:ptCount val="1"/>
                <c:pt idx="0">
                  <c:v>54468220.80689952</c:v>
                </c:pt>
              </c:numCache>
            </c:numRef>
          </c:val>
        </c:ser>
        <c:axId val="29238979"/>
        <c:axId val="61824220"/>
      </c:barChart>
      <c:catAx>
        <c:axId val="29238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Control Weeks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61824220"/>
        <c:crossesAt val="0"/>
        <c:auto val="1"/>
        <c:lblOffset val="100"/>
        <c:noMultiLvlLbl val="0"/>
      </c:catAx>
      <c:valAx>
        <c:axId val="61824220"/>
        <c:scaling>
          <c:orientation val="minMax"/>
          <c:max val="57000000"/>
          <c:min val="470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1" i="0" u="none" baseline="0">
                <a:latin typeface="Arial"/>
                <a:ea typeface="Arial"/>
                <a:cs typeface="Arial"/>
              </a:defRPr>
            </a:pPr>
          </a:p>
        </c:txPr>
        <c:crossAx val="29238979"/>
        <c:crossesAt val="1"/>
        <c:crossBetween val="between"/>
        <c:dispUnits/>
        <c:minorUnit val="22658.595852722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25"/>
          <c:y val="0.80275"/>
          <c:w val="0.917"/>
          <c:h val="0.1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'Chart Rendement'!$B$3</c:f>
              <c:strCache>
                <c:ptCount val="1"/>
                <c:pt idx="0">
                  <c:v>Control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Rendement'!$A$4:$A$6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'Chart Rendement'!$B$4:$B$6</c:f>
              <c:numCache>
                <c:ptCount val="3"/>
                <c:pt idx="0">
                  <c:v>13.286285722139633</c:v>
                </c:pt>
                <c:pt idx="1">
                  <c:v>13.22506786384327</c:v>
                </c:pt>
                <c:pt idx="2">
                  <c:v>12.843411614482912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'Chart Rendement'!$C$3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Rendement'!$A$4:$A$6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'Chart Rendement'!$C$4:$C$6</c:f>
              <c:numCache>
                <c:ptCount val="3"/>
                <c:pt idx="0">
                  <c:v>12.97517346348779</c:v>
                </c:pt>
                <c:pt idx="1">
                  <c:v>13.114484064426767</c:v>
                </c:pt>
                <c:pt idx="2">
                  <c:v>13.481591051907913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'Chart Rendement'!$D$3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'Chart Rendement'!$A$4:$A$6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'Chart Rendement'!$D$4:$D$6</c:f>
              <c:numCache>
                <c:ptCount val="3"/>
                <c:pt idx="0">
                  <c:v>12.921401237691617</c:v>
                </c:pt>
                <c:pt idx="1">
                  <c:v>12.060699584660203</c:v>
                </c:pt>
                <c:pt idx="2">
                  <c:v>14.147589819973902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'Chart Rendement'!$E$3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1"/>
            <c:spPr>
              <a:ln w="12700">
                <a:solidFill>
                  <a:srgbClr val="339966"/>
                </a:solidFill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339966"/>
                </a:solidFill>
              </a:ln>
            </c:spPr>
            <c:marker>
              <c:size val="5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cat>
            <c:strRef>
              <c:f>'Chart Rendement'!$A$4:$A$6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'Chart Rendement'!$E$4:$E$6</c:f>
              <c:numCache>
                <c:ptCount val="3"/>
                <c:pt idx="0">
                  <c:v>13.164886495534086</c:v>
                </c:pt>
                <c:pt idx="1">
                  <c:v>14.151906119245249</c:v>
                </c:pt>
                <c:pt idx="2">
                  <c:v>13.078920799826367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'Chart Rendement'!$F$3</c:f>
              <c:strCache>
                <c:ptCount val="1"/>
                <c:pt idx="0">
                  <c:v>Onecide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'Chart Rendement'!$A$4:$A$6</c:f>
              <c:str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strCache>
            </c:strRef>
          </c:cat>
          <c:val>
            <c:numRef>
              <c:f>'Chart Rendement'!$F$4:$F$6</c:f>
              <c:numCache>
                <c:ptCount val="3"/>
                <c:pt idx="0">
                  <c:v>12.968862313087612</c:v>
                </c:pt>
                <c:pt idx="1">
                  <c:v>13.116344606511985</c:v>
                </c:pt>
                <c:pt idx="2">
                  <c:v>13.850426073438353</c:v>
                </c:pt>
              </c:numCache>
            </c:numRef>
          </c:val>
          <c:smooth val="1"/>
        </c:ser>
        <c:marker val="1"/>
        <c:axId val="19547069"/>
        <c:axId val="41705894"/>
      </c:lineChart>
      <c:catAx>
        <c:axId val="19547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Sampled 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705894"/>
        <c:crosses val="autoZero"/>
        <c:auto val="1"/>
        <c:lblOffset val="100"/>
        <c:noMultiLvlLbl val="0"/>
      </c:catAx>
      <c:valAx>
        <c:axId val="417058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Estimated rendement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470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Brix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"/>
          <c:y val="0.1465"/>
          <c:w val="0.868"/>
          <c:h val="0.7272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Charts'!$F$42:$F$44</c:f>
              <c:numCache>
                <c:ptCount val="3"/>
                <c:pt idx="0">
                  <c:v>0</c:v>
                </c:pt>
                <c:pt idx="1">
                  <c:v>0.691428571428574</c:v>
                </c:pt>
                <c:pt idx="2">
                  <c:v>1.6714285714285673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Charts'!$F$47:$F$49</c:f>
              <c:numCache>
                <c:ptCount val="3"/>
                <c:pt idx="0">
                  <c:v>0</c:v>
                </c:pt>
                <c:pt idx="1">
                  <c:v>0.5</c:v>
                </c:pt>
                <c:pt idx="2">
                  <c:v>1.8000000000000007</c:v>
                </c:pt>
              </c:numCache>
            </c:numRef>
          </c:val>
          <c:smooth val="1"/>
        </c:ser>
        <c:marker val="1"/>
        <c:axId val="39808727"/>
        <c:axId val="22734224"/>
      </c:lineChart>
      <c:catAx>
        <c:axId val="39808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1" i="0" u="none" baseline="0">
                <a:latin typeface="Arial"/>
                <a:ea typeface="Arial"/>
                <a:cs typeface="Arial"/>
              </a:defRPr>
            </a:pPr>
          </a:p>
        </c:txPr>
        <c:crossAx val="22734224"/>
        <c:crosses val="autoZero"/>
        <c:auto val="1"/>
        <c:lblOffset val="100"/>
        <c:noMultiLvlLbl val="0"/>
      </c:catAx>
      <c:valAx>
        <c:axId val="227342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980872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9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Pol Juice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455"/>
          <c:w val="0.871"/>
          <c:h val="0.729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Charts'!$G$42:$G$44</c:f>
              <c:numCache>
                <c:ptCount val="3"/>
                <c:pt idx="0">
                  <c:v>0</c:v>
                </c:pt>
                <c:pt idx="1">
                  <c:v>0.5589982942857148</c:v>
                </c:pt>
                <c:pt idx="2">
                  <c:v>1.5686130392857152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Charts'!$G$47:$G$49</c:f>
              <c:numCache>
                <c:ptCount val="3"/>
                <c:pt idx="0">
                  <c:v>0</c:v>
                </c:pt>
                <c:pt idx="1">
                  <c:v>0.010885399999999379</c:v>
                </c:pt>
                <c:pt idx="2">
                  <c:v>2.2368284000000003</c:v>
                </c:pt>
              </c:numCache>
            </c:numRef>
          </c:val>
          <c:smooth val="1"/>
        </c:ser>
        <c:marker val="1"/>
        <c:axId val="3281425"/>
        <c:axId val="29532826"/>
      </c:lineChart>
      <c:catAx>
        <c:axId val="32814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8142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Purity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45"/>
          <c:w val="0.8712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Charts'!$H$42:$H$44</c:f>
              <c:numCache>
                <c:ptCount val="3"/>
                <c:pt idx="0">
                  <c:v>0</c:v>
                </c:pt>
                <c:pt idx="1">
                  <c:v>-0.2635161257079659</c:v>
                </c:pt>
                <c:pt idx="2">
                  <c:v>0.6864016476933728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Charts'!$H$47:$H$49</c:f>
              <c:numCache>
                <c:ptCount val="3"/>
                <c:pt idx="0">
                  <c:v>0</c:v>
                </c:pt>
                <c:pt idx="1">
                  <c:v>-1.9733096846231035</c:v>
                </c:pt>
                <c:pt idx="2">
                  <c:v>3.073826705314005</c:v>
                </c:pt>
              </c:numCache>
            </c:numRef>
          </c:val>
          <c:smooth val="1"/>
        </c:ser>
        <c:marker val="1"/>
        <c:axId val="64468843"/>
        <c:axId val="43348676"/>
      </c:lineChart>
      <c:catAx>
        <c:axId val="64468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3348676"/>
        <c:crosses val="autoZero"/>
        <c:auto val="1"/>
        <c:lblOffset val="100"/>
        <c:noMultiLvlLbl val="0"/>
      </c:catAx>
      <c:valAx>
        <c:axId val="43348676"/>
        <c:scaling>
          <c:orientation val="minMax"/>
          <c:min val="-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46884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025"/>
          <c:y val="0.9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Fibre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25"/>
          <c:y val="0.146"/>
          <c:w val="0.87075"/>
          <c:h val="0.728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Charts'!$I$42:$I$44</c:f>
              <c:numCache>
                <c:ptCount val="3"/>
                <c:pt idx="0">
                  <c:v>0</c:v>
                </c:pt>
                <c:pt idx="1">
                  <c:v>1.3899996069143938</c:v>
                </c:pt>
                <c:pt idx="2">
                  <c:v>2.092917232769018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Charts'!$I$47:$I$49</c:f>
              <c:numCache>
                <c:ptCount val="3"/>
                <c:pt idx="0">
                  <c:v>0</c:v>
                </c:pt>
                <c:pt idx="1">
                  <c:v>-1.2509676675990917</c:v>
                </c:pt>
                <c:pt idx="2">
                  <c:v>-0.5330439734776053</c:v>
                </c:pt>
              </c:numCache>
            </c:numRef>
          </c:val>
          <c:smooth val="1"/>
        </c:ser>
        <c:marker val="1"/>
        <c:axId val="54593765"/>
        <c:axId val="21581838"/>
      </c:lineChart>
      <c:catAx>
        <c:axId val="54593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1581838"/>
        <c:crosses val="autoZero"/>
        <c:auto val="1"/>
        <c:lblOffset val="100"/>
        <c:noMultiLvlLbl val="0"/>
      </c:catAx>
      <c:valAx>
        <c:axId val="21581838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59376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75"/>
          <c:y val="0.9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Brix Cane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"/>
          <c:y val="0.14575"/>
          <c:w val="0.87125"/>
          <c:h val="0.728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Charts'!$J$42:$J$44</c:f>
              <c:numCache>
                <c:ptCount val="3"/>
                <c:pt idx="0">
                  <c:v>0</c:v>
                </c:pt>
                <c:pt idx="1">
                  <c:v>0.304653535942748</c:v>
                </c:pt>
                <c:pt idx="2">
                  <c:v>0.9780999100881225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Charts'!$J$47:$J$49</c:f>
              <c:numCache>
                <c:ptCount val="3"/>
                <c:pt idx="0">
                  <c:v>0</c:v>
                </c:pt>
                <c:pt idx="1">
                  <c:v>0.688007667599102</c:v>
                </c:pt>
                <c:pt idx="2">
                  <c:v>1.642023973477606</c:v>
                </c:pt>
              </c:numCache>
            </c:numRef>
          </c:val>
          <c:smooth val="1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018815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175"/>
          <c:y val="0.92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Pol Cane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455"/>
          <c:w val="0.8715"/>
          <c:h val="0.729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Charts'!$K$42:$K$44</c:f>
              <c:numCache>
                <c:ptCount val="3"/>
                <c:pt idx="0">
                  <c:v>0</c:v>
                </c:pt>
                <c:pt idx="1">
                  <c:v>0.22937457621917368</c:v>
                </c:pt>
                <c:pt idx="2">
                  <c:v>0.9426821596629598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2"/>
            <c:marker>
              <c:symbol val="auto"/>
            </c:marke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Charts'!$K$47:$K$49</c:f>
              <c:numCache>
                <c:ptCount val="3"/>
                <c:pt idx="0">
                  <c:v>0</c:v>
                </c:pt>
                <c:pt idx="1">
                  <c:v>0.2316378765142879</c:v>
                </c:pt>
                <c:pt idx="2">
                  <c:v>1.9981185709772955</c:v>
                </c:pt>
              </c:numCache>
            </c:numRef>
          </c:val>
          <c:smooth val="1"/>
        </c:ser>
        <c:marker val="1"/>
        <c:axId val="29685817"/>
        <c:axId val="65845762"/>
      </c:lineChart>
      <c:catAx>
        <c:axId val="2968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65845762"/>
        <c:crosses val="autoZero"/>
        <c:auto val="1"/>
        <c:lblOffset val="100"/>
        <c:noMultiLvlLbl val="0"/>
      </c:catAx>
      <c:valAx>
        <c:axId val="6584576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968581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4"/>
          <c:y val="0.92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275"/>
          <c:w val="0.868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Data!$G$187:$G$189</c:f>
              <c:numCache>
                <c:ptCount val="3"/>
                <c:pt idx="0">
                  <c:v>18.526666666666664</c:v>
                </c:pt>
                <c:pt idx="1">
                  <c:v>19.056203842857144</c:v>
                </c:pt>
                <c:pt idx="2">
                  <c:v>19.610443366666665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1"/>
            <c:spPr>
              <a:ln w="25400">
                <a:solidFill>
                  <a:srgbClr val="00FF00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Data!$G$190:$G$192</c:f>
              <c:numCache>
                <c:ptCount val="3"/>
                <c:pt idx="0">
                  <c:v>18.76111111111111</c:v>
                </c:pt>
                <c:pt idx="1">
                  <c:v>17.53335824</c:v>
                </c:pt>
                <c:pt idx="2">
                  <c:v>20.149734300000002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Data!$G$184:$G$186</c:f>
              <c:numCache>
                <c:ptCount val="3"/>
                <c:pt idx="0">
                  <c:v>18.927500000000002</c:v>
                </c:pt>
                <c:pt idx="1">
                  <c:v>20.425741690000002</c:v>
                </c:pt>
                <c:pt idx="2">
                  <c:v>19.03871887777778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Data!$G$193:$G$195</c:f>
              <c:numCache>
                <c:ptCount val="3"/>
                <c:pt idx="0">
                  <c:v>18.470000000000002</c:v>
                </c:pt>
                <c:pt idx="1">
                  <c:v>19.00046614444444</c:v>
                </c:pt>
                <c:pt idx="2">
                  <c:v>20.101881979999998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Data!$G$181:$G$183</c:f>
              <c:numCache>
                <c:ptCount val="3"/>
                <c:pt idx="0">
                  <c:v>19.096875</c:v>
                </c:pt>
                <c:pt idx="1">
                  <c:v>19.14692994</c:v>
                </c:pt>
                <c:pt idx="2">
                  <c:v>18.41373933076923</c:v>
                </c:pt>
              </c:numCache>
            </c:numRef>
          </c:val>
          <c:smooth val="1"/>
        </c:ser>
        <c:marker val="1"/>
        <c:axId val="37508575"/>
        <c:axId val="2032856"/>
      </c:lineChart>
      <c:cat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032856"/>
        <c:crosses val="autoZero"/>
        <c:auto val="1"/>
        <c:lblOffset val="100"/>
        <c:noMultiLvlLbl val="0"/>
      </c:catAx>
      <c:valAx>
        <c:axId val="2032856"/>
        <c:scaling>
          <c:orientation val="minMax"/>
          <c:max val="21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Pol Juice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375085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75"/>
          <c:y val="0.86575"/>
          <c:w val="0.95825"/>
          <c:h val="0.1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CCS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5"/>
          <c:y val="0.145"/>
          <c:w val="0.87175"/>
          <c:h val="0.729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Charts'!$L$42:$L$44</c:f>
              <c:numCache>
                <c:ptCount val="3"/>
                <c:pt idx="0">
                  <c:v>0</c:v>
                </c:pt>
                <c:pt idx="1">
                  <c:v>0.19173509635738561</c:v>
                </c:pt>
                <c:pt idx="2">
                  <c:v>0.9249732844503757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Pt>
            <c:idx val="2"/>
            <c:spPr>
              <a:ln w="25400">
                <a:solidFill>
                  <a:srgbClr val="00FF00"/>
                </a:solidFill>
              </a:ln>
            </c:spPr>
            <c:marker>
              <c:size val="5"/>
              <c:spPr>
                <a:solidFill>
                  <a:srgbClr val="00FF00"/>
                </a:solidFill>
                <a:ln>
                  <a:solidFill>
                    <a:srgbClr val="00FF00"/>
                  </a:solidFill>
                </a:ln>
              </c:spPr>
            </c:marke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Charts'!$L$47:$L$49</c:f>
              <c:numCache>
                <c:ptCount val="3"/>
                <c:pt idx="0">
                  <c:v>0</c:v>
                </c:pt>
                <c:pt idx="1">
                  <c:v>0.0034529809718826243</c:v>
                </c:pt>
                <c:pt idx="2">
                  <c:v>2.176165869727141</c:v>
                </c:pt>
              </c:numCache>
            </c:numRef>
          </c:val>
          <c:smooth val="1"/>
        </c:ser>
        <c:marker val="1"/>
        <c:axId val="55740947"/>
        <c:axId val="31906476"/>
      </c:lineChart>
      <c:cat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1906476"/>
        <c:crosses val="autoZero"/>
        <c:auto val="1"/>
        <c:lblOffset val="100"/>
        <c:noMultiLvlLbl val="0"/>
      </c:catAx>
      <c:valAx>
        <c:axId val="319064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740947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"/>
          <c:y val="0.9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Rendement</a:t>
            </a:r>
          </a:p>
        </c:rich>
      </c:tx>
      <c:layout>
        <c:manualLayout>
          <c:xMode val="factor"/>
          <c:yMode val="factor"/>
          <c:x val="0.06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4475"/>
          <c:w val="0.872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Charts'!$M$42:$M$44</c:f>
              <c:numCache>
                <c:ptCount val="3"/>
                <c:pt idx="0">
                  <c:v>0</c:v>
                </c:pt>
                <c:pt idx="1">
                  <c:v>0.18442176982446412</c:v>
                </c:pt>
                <c:pt idx="2">
                  <c:v>0.7579354047541411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'Moddus vs Moddus-ISO Charts'!$M$47:$M$49</c:f>
              <c:numCache>
                <c:ptCount val="3"/>
                <c:pt idx="0">
                  <c:v>0</c:v>
                </c:pt>
                <c:pt idx="1">
                  <c:v>0.18624150875520762</c:v>
                </c:pt>
                <c:pt idx="2">
                  <c:v>1.6065274942531005</c:v>
                </c:pt>
              </c:numCache>
            </c:numRef>
          </c:val>
          <c:smooth val="1"/>
        </c:ser>
        <c:marker val="1"/>
        <c:axId val="18722829"/>
        <c:axId val="34287734"/>
      </c:lineChart>
      <c:catAx>
        <c:axId val="1872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34287734"/>
        <c:crosses val="autoZero"/>
        <c:auto val="1"/>
        <c:lblOffset val="100"/>
        <c:noMultiLvlLbl val="0"/>
      </c:catAx>
      <c:valAx>
        <c:axId val="342877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Net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72282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525"/>
          <c:y val="0.92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625"/>
          <c:w val="0.876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Data!$H$187:$H$189</c:f>
              <c:numCache>
                <c:ptCount val="3"/>
                <c:pt idx="0">
                  <c:v>87.97683402588576</c:v>
                </c:pt>
                <c:pt idx="1">
                  <c:v>87.72171939824328</c:v>
                </c:pt>
                <c:pt idx="2">
                  <c:v>88.48046837607848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Data!$H$190:$H$192</c:f>
              <c:numCache>
                <c:ptCount val="3"/>
                <c:pt idx="0">
                  <c:v>88.58990099148319</c:v>
                </c:pt>
                <c:pt idx="1">
                  <c:v>83.4684809901702</c:v>
                </c:pt>
                <c:pt idx="2">
                  <c:v>88.90763080546557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Data!$H$184:$H$186</c:f>
              <c:numCache>
                <c:ptCount val="3"/>
                <c:pt idx="0">
                  <c:v>88.48967789135372</c:v>
                </c:pt>
                <c:pt idx="1">
                  <c:v>88.9622569843516</c:v>
                </c:pt>
                <c:pt idx="2">
                  <c:v>88.69977118768665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Data!$H$193:$H$195</c:f>
              <c:numCache>
                <c:ptCount val="3"/>
                <c:pt idx="0">
                  <c:v>90.14805555160466</c:v>
                </c:pt>
                <c:pt idx="1">
                  <c:v>88.90404034884068</c:v>
                </c:pt>
                <c:pt idx="2">
                  <c:v>90.51661633307707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Data!$H$181:$H$183</c:f>
              <c:numCache>
                <c:ptCount val="3"/>
                <c:pt idx="0">
                  <c:v>90.43348932380975</c:v>
                </c:pt>
                <c:pt idx="1">
                  <c:v>87.11114187307287</c:v>
                </c:pt>
                <c:pt idx="2">
                  <c:v>88.11003997834604</c:v>
                </c:pt>
              </c:numCache>
            </c:numRef>
          </c:val>
          <c:smooth val="1"/>
        </c:ser>
        <c:marker val="1"/>
        <c:axId val="18295705"/>
        <c:axId val="30443618"/>
      </c:lineChart>
      <c:catAx>
        <c:axId val="182957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0443618"/>
        <c:crosses val="autoZero"/>
        <c:auto val="1"/>
        <c:lblOffset val="100"/>
        <c:noMultiLvlLbl val="0"/>
      </c:catAx>
      <c:valAx>
        <c:axId val="30443618"/>
        <c:scaling>
          <c:orientation val="minMax"/>
          <c:max val="92"/>
          <c:min val="8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Purity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2957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25"/>
          <c:y val="0.866"/>
          <c:w val="0.90325"/>
          <c:h val="0.1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5"/>
          <c:y val="0.16275"/>
          <c:w val="0.8685"/>
          <c:h val="0.7142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Data!$I$187:$I$189</c:f>
              <c:numCache>
                <c:ptCount val="3"/>
                <c:pt idx="0">
                  <c:v>12.904393032441055</c:v>
                </c:pt>
                <c:pt idx="1">
                  <c:v>14.430203189904843</c:v>
                </c:pt>
                <c:pt idx="2">
                  <c:v>14.48224031525522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Data!$I$190:$I$192</c:f>
              <c:numCache>
                <c:ptCount val="3"/>
                <c:pt idx="0">
                  <c:v>14.316630699928712</c:v>
                </c:pt>
                <c:pt idx="1">
                  <c:v>14.442225763697346</c:v>
                </c:pt>
                <c:pt idx="2">
                  <c:v>12.672617267777554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Data!$I$184:$I$186</c:f>
              <c:numCache>
                <c:ptCount val="3"/>
                <c:pt idx="0">
                  <c:v>13.490550835184175</c:v>
                </c:pt>
                <c:pt idx="1">
                  <c:v>13.82278280766647</c:v>
                </c:pt>
                <c:pt idx="2">
                  <c:v>14.572328417125785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Data!$I$193:$I$195</c:f>
              <c:numCache>
                <c:ptCount val="3"/>
                <c:pt idx="0">
                  <c:v>12.680868020166285</c:v>
                </c:pt>
                <c:pt idx="1">
                  <c:v>14.127555412889729</c:v>
                </c:pt>
                <c:pt idx="2">
                  <c:v>14.191316852660506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Data!$I$181:$I$183</c:f>
              <c:numCache>
                <c:ptCount val="3"/>
                <c:pt idx="0">
                  <c:v>13.533276314893614</c:v>
                </c:pt>
                <c:pt idx="1">
                  <c:v>14.169766718041817</c:v>
                </c:pt>
                <c:pt idx="2">
                  <c:v>13.244395917940771</c:v>
                </c:pt>
              </c:numCache>
            </c:numRef>
          </c:val>
          <c:smooth val="1"/>
        </c:ser>
        <c:marker val="1"/>
        <c:axId val="5557107"/>
        <c:axId val="50013964"/>
      </c:lineChart>
      <c:catAx>
        <c:axId val="55571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0013964"/>
        <c:crosses val="autoZero"/>
        <c:auto val="1"/>
        <c:lblOffset val="100"/>
        <c:noMultiLvlLbl val="0"/>
      </c:catAx>
      <c:valAx>
        <c:axId val="50013964"/>
        <c:scaling>
          <c:orientation val="minMax"/>
          <c:max val="15"/>
          <c:min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Fibre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5571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175"/>
          <c:y val="0.86575"/>
          <c:w val="0.95825"/>
          <c:h val="0.13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625"/>
          <c:w val="0.869"/>
          <c:h val="0.7147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Data!$J$187:$J$189</c:f>
              <c:numCache>
                <c:ptCount val="3"/>
                <c:pt idx="0">
                  <c:v>18.32026918978117</c:v>
                </c:pt>
                <c:pt idx="1">
                  <c:v>18.560656810095157</c:v>
                </c:pt>
                <c:pt idx="2">
                  <c:v>18.96761301807811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Data!$J$190:$J$192</c:f>
              <c:numCache>
                <c:ptCount val="3"/>
                <c:pt idx="0">
                  <c:v>18.113793744515732</c:v>
                </c:pt>
                <c:pt idx="1">
                  <c:v>17.96667423630266</c:v>
                </c:pt>
                <c:pt idx="2">
                  <c:v>19.788330732222445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Data!$J$184:$J$186</c:f>
              <c:numCache>
                <c:ptCount val="3"/>
                <c:pt idx="0">
                  <c:v>18.47897416481582</c:v>
                </c:pt>
                <c:pt idx="1">
                  <c:v>19.77650719233353</c:v>
                </c:pt>
                <c:pt idx="2">
                  <c:v>18.329942693985327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Data!$J$193:$J$195</c:f>
              <c:numCache>
                <c:ptCount val="3"/>
                <c:pt idx="0">
                  <c:v>17.868882888924624</c:v>
                </c:pt>
                <c:pt idx="1">
                  <c:v>18.345706809332494</c:v>
                </c:pt>
                <c:pt idx="2">
                  <c:v>19.040251147339497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Data!$J$181:$J$183</c:f>
              <c:numCache>
                <c:ptCount val="3"/>
                <c:pt idx="0">
                  <c:v>18.232308685106386</c:v>
                </c:pt>
                <c:pt idx="1">
                  <c:v>18.85686728195818</c:v>
                </c:pt>
                <c:pt idx="2">
                  <c:v>18.11472100513615</c:v>
                </c:pt>
              </c:numCache>
            </c:numRef>
          </c:val>
          <c:smooth val="1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4599254"/>
        <c:crosses val="autoZero"/>
        <c:auto val="1"/>
        <c:lblOffset val="100"/>
        <c:noMultiLvlLbl val="0"/>
      </c:catAx>
      <c:valAx>
        <c:axId val="24599254"/>
        <c:scaling>
          <c:orientation val="minMax"/>
          <c:max val="20"/>
          <c:min val="1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Brix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47472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475"/>
          <c:y val="0.866"/>
          <c:w val="0.95525"/>
          <c:h val="0.13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6175"/>
          <c:w val="0.8692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Data!$K$187:$K$189</c:f>
              <c:numCache>
                <c:ptCount val="3"/>
                <c:pt idx="0">
                  <c:v>16.13787199521294</c:v>
                </c:pt>
                <c:pt idx="1">
                  <c:v>16.31113955513079</c:v>
                </c:pt>
                <c:pt idx="2">
                  <c:v>16.76772887081047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Data!$K$190:$K$192</c:f>
              <c:numCache>
                <c:ptCount val="3"/>
                <c:pt idx="0">
                  <c:v>16.070992789378945</c:v>
                </c:pt>
                <c:pt idx="1">
                  <c:v>15.000495108421125</c:v>
                </c:pt>
                <c:pt idx="2">
                  <c:v>17.596064838592543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Data!$K$184:$K$186</c:f>
              <c:numCache>
                <c:ptCount val="3"/>
                <c:pt idx="0">
                  <c:v>16.373827578820517</c:v>
                </c:pt>
                <c:pt idx="1">
                  <c:v>17.601433235811278</c:v>
                </c:pt>
                <c:pt idx="2">
                  <c:v>16.266907744784042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Data!$K$193:$K$195</c:f>
              <c:numCache>
                <c:ptCount val="3"/>
                <c:pt idx="0">
                  <c:v>16.130022501902715</c:v>
                </c:pt>
                <c:pt idx="1">
                  <c:v>16.313453604349277</c:v>
                </c:pt>
                <c:pt idx="2">
                  <c:v>17.22646742883895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Data!$K$181:$K$183</c:f>
              <c:numCache>
                <c:ptCount val="3"/>
                <c:pt idx="0">
                  <c:v>16.524817866911167</c:v>
                </c:pt>
                <c:pt idx="1">
                  <c:v>16.448678155655067</c:v>
                </c:pt>
                <c:pt idx="2">
                  <c:v>15.97399319551312</c:v>
                </c:pt>
              </c:numCache>
            </c:numRef>
          </c:val>
          <c:smooth val="1"/>
        </c:ser>
        <c:marker val="1"/>
        <c:axId val="20066695"/>
        <c:axId val="46382528"/>
      </c:lineChart>
      <c:catAx>
        <c:axId val="2006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6382528"/>
        <c:crosses val="autoZero"/>
        <c:auto val="1"/>
        <c:lblOffset val="100"/>
        <c:noMultiLvlLbl val="0"/>
      </c:catAx>
      <c:valAx>
        <c:axId val="46382528"/>
        <c:scaling>
          <c:orientation val="minMax"/>
          <c:max val="18"/>
          <c:min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Pol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200666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75"/>
          <c:y val="0.8665"/>
          <c:w val="0.95225"/>
          <c:h val="0.1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6175"/>
          <c:w val="0.87625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Data!$L$187:$L$189</c:f>
              <c:numCache>
                <c:ptCount val="3"/>
                <c:pt idx="0">
                  <c:v>15.046673397928831</c:v>
                </c:pt>
                <c:pt idx="1">
                  <c:v>15.186380927648612</c:v>
                </c:pt>
                <c:pt idx="2">
                  <c:v>15.667786797176644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Data!$L$190:$L$192</c:f>
              <c:numCache>
                <c:ptCount val="3"/>
                <c:pt idx="0">
                  <c:v>15.04959231181055</c:v>
                </c:pt>
                <c:pt idx="1">
                  <c:v>13.51740554448036</c:v>
                </c:pt>
                <c:pt idx="2">
                  <c:v>16.499931891777585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Data!$L$184:$L$186</c:f>
              <c:numCache>
                <c:ptCount val="3"/>
                <c:pt idx="0">
                  <c:v>15.321254285822866</c:v>
                </c:pt>
                <c:pt idx="1">
                  <c:v>16.51389625755015</c:v>
                </c:pt>
                <c:pt idx="2">
                  <c:v>15.235390270183403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Data!$L$193:$L$195</c:f>
              <c:numCache>
                <c:ptCount val="3"/>
                <c:pt idx="0">
                  <c:v>15.260592308391756</c:v>
                </c:pt>
                <c:pt idx="1">
                  <c:v>15.297327001857676</c:v>
                </c:pt>
                <c:pt idx="2">
                  <c:v>16.319575569588675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Data!$L$181:$L$183</c:f>
              <c:numCache>
                <c:ptCount val="3"/>
                <c:pt idx="0">
                  <c:v>15.671072457813557</c:v>
                </c:pt>
                <c:pt idx="1">
                  <c:v>15.244583592503512</c:v>
                </c:pt>
                <c:pt idx="2">
                  <c:v>14.903629290701604</c:v>
                </c:pt>
              </c:numCache>
            </c:numRef>
          </c:val>
          <c:smooth val="1"/>
        </c:ser>
        <c:marker val="1"/>
        <c:axId val="14789569"/>
        <c:axId val="65997258"/>
      </c:lineChart>
      <c:catAx>
        <c:axId val="147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65997258"/>
        <c:crosses val="autoZero"/>
        <c:auto val="1"/>
        <c:lblOffset val="100"/>
        <c:noMultiLvlLbl val="0"/>
      </c:catAx>
      <c:valAx>
        <c:axId val="65997258"/>
        <c:scaling>
          <c:orientation val="minMax"/>
          <c:max val="17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CCS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47895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25"/>
          <c:y val="0.8665"/>
          <c:w val="0.9005"/>
          <c:h val="0.13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25" b="1" i="0" u="none" baseline="0">
                <a:latin typeface="Arial"/>
                <a:ea typeface="Arial"/>
                <a:cs typeface="Arial"/>
              </a:rPr>
              <a:t>All Ripeners</a:t>
            </a:r>
          </a:p>
        </c:rich>
      </c:tx>
      <c:layout>
        <c:manualLayout>
          <c:xMode val="factor"/>
          <c:yMode val="factor"/>
          <c:x val="0.093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6125"/>
          <c:w val="0.87675"/>
          <c:h val="0.7165"/>
        </c:manualLayout>
      </c:layout>
      <c:lineChart>
        <c:grouping val="standar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Data!$M$187:$M$189</c:f>
              <c:numCache>
                <c:ptCount val="3"/>
                <c:pt idx="0">
                  <c:v>12.97517346348779</c:v>
                </c:pt>
                <c:pt idx="1">
                  <c:v>13.114484064426767</c:v>
                </c:pt>
                <c:pt idx="2">
                  <c:v>13.481591051907913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'Moddus vs Moddus-ISO Charts'!$E$42:$E$44</c:f>
              <c:numCache>
                <c:ptCount val="3"/>
                <c:pt idx="0">
                  <c:v>29</c:v>
                </c:pt>
                <c:pt idx="1">
                  <c:v>31</c:v>
                </c:pt>
                <c:pt idx="2">
                  <c:v>33</c:v>
                </c:pt>
              </c:numCache>
            </c:numRef>
          </c:cat>
          <c:val>
            <c:numRef>
              <c:f>Data!$M$190:$M$192</c:f>
              <c:numCache>
                <c:ptCount val="3"/>
                <c:pt idx="0">
                  <c:v>12.921401237691617</c:v>
                </c:pt>
                <c:pt idx="1">
                  <c:v>12.060699584660203</c:v>
                </c:pt>
                <c:pt idx="2">
                  <c:v>14.147589819973902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ln w="127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Data!$M$184:$M$186</c:f>
              <c:numCache>
                <c:ptCount val="3"/>
                <c:pt idx="0">
                  <c:v>13.164886495534086</c:v>
                </c:pt>
                <c:pt idx="1">
                  <c:v>14.151906119245249</c:v>
                </c:pt>
                <c:pt idx="2">
                  <c:v>13.078920799826367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3366"/>
              </a:solidFill>
              <a:ln>
                <a:solidFill>
                  <a:srgbClr val="333333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Data!$M$193:$M$195</c:f>
              <c:numCache>
                <c:ptCount val="3"/>
                <c:pt idx="0">
                  <c:v>12.968862313087612</c:v>
                </c:pt>
                <c:pt idx="1">
                  <c:v>13.116344606511985</c:v>
                </c:pt>
                <c:pt idx="2">
                  <c:v>13.850426073438353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Data!$D$181</c:f>
              <c:strCache>
                <c:ptCount val="1"/>
                <c:pt idx="0">
                  <c:v>Control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Data!$M$181:$M$183</c:f>
              <c:numCache>
                <c:ptCount val="3"/>
                <c:pt idx="0">
                  <c:v>13.286285722139633</c:v>
                </c:pt>
                <c:pt idx="1">
                  <c:v>13.22506786384327</c:v>
                </c:pt>
                <c:pt idx="2">
                  <c:v>12.843411614482912</c:v>
                </c:pt>
              </c:numCache>
            </c:numRef>
          </c:val>
          <c:smooth val="1"/>
        </c:ser>
        <c:marker val="1"/>
        <c:axId val="57104411"/>
        <c:axId val="44177652"/>
      </c:lineChart>
      <c:catAx>
        <c:axId val="57104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1" i="0" u="none" baseline="0">
                <a:latin typeface="Arial"/>
                <a:ea typeface="Arial"/>
                <a:cs typeface="Arial"/>
              </a:defRPr>
            </a:pPr>
          </a:p>
        </c:txPr>
        <c:crossAx val="44177652"/>
        <c:crosses val="autoZero"/>
        <c:auto val="1"/>
        <c:lblOffset val="100"/>
        <c:noMultiLvlLbl val="0"/>
      </c:catAx>
      <c:valAx>
        <c:axId val="44177652"/>
        <c:scaling>
          <c:orientation val="minMax"/>
          <c:max val="15"/>
          <c:min val="1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Rendement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71044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"/>
          <c:y val="0.86675"/>
          <c:w val="0.898"/>
          <c:h val="0.1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Tons Sugar &gt; Control</a:t>
            </a:r>
          </a:p>
        </c:rich>
      </c:tx>
      <c:layout>
        <c:manualLayout>
          <c:xMode val="factor"/>
          <c:yMode val="factor"/>
          <c:x val="0.078"/>
          <c:y val="0.05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5575"/>
          <c:w val="0.89"/>
          <c:h val="0.7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'Moddus vs Moddus-ISO Charts'!$D$44</c:f>
              <c:strCache>
                <c:ptCount val="1"/>
                <c:pt idx="0">
                  <c:v>Moddus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FF00FF"/>
              </a:solidFill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" sourceLinked="0"/>
              <c:spPr>
                <a:noFill/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noFill/>
              <a:ln w="3175">
                <a:solidFill>
                  <a:srgbClr val="FF00FF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Data!$S$189</c:f>
              <c:numCache>
                <c:ptCount val="1"/>
                <c:pt idx="0">
                  <c:v>3509.99078549353</c:v>
                </c:pt>
              </c:numCache>
            </c:numRef>
          </c:val>
        </c:ser>
        <c:ser>
          <c:idx val="1"/>
          <c:order val="1"/>
          <c:tx>
            <c:strRef>
              <c:f>'Moddus vs Moddus-ISO Charts'!$D$49</c:f>
              <c:strCache>
                <c:ptCount val="1"/>
                <c:pt idx="0">
                  <c:v>Moddus + ISO</c:v>
                </c:pt>
              </c:strCache>
            </c:strRef>
          </c:tx>
          <c:spPr>
            <a:solidFill>
              <a:srgbClr val="00FF00"/>
            </a:solidFill>
            <a:ln w="25400">
              <a:solidFill>
                <a:srgbClr val="00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noFill/>
                <a:ln w="3175">
                  <a:solidFill>
                    <a:srgbClr val="00FF00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spPr>
                <a:ln w="3175">
                  <a:solidFill>
                    <a:srgbClr val="FF00FF"/>
                  </a:solidFill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spPr>
              <a:ln w="3175">
                <a:solidFill>
                  <a:srgbClr val="FF00FF"/>
                </a:solidFill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Data!$S$192</c:f>
              <c:numCache>
                <c:ptCount val="1"/>
                <c:pt idx="0">
                  <c:v>7172.98400985646</c:v>
                </c:pt>
              </c:numCache>
            </c:numRef>
          </c:val>
        </c:ser>
        <c:ser>
          <c:idx val="2"/>
          <c:order val="2"/>
          <c:tx>
            <c:strRef>
              <c:f>Data!$D$184</c:f>
              <c:strCache>
                <c:ptCount val="1"/>
                <c:pt idx="0">
                  <c:v>Fusilade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FF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Data!$S$186</c:f>
              <c:numCache>
                <c:ptCount val="1"/>
                <c:pt idx="0">
                  <c:v>1295.3043990450096</c:v>
                </c:pt>
              </c:numCache>
            </c:numRef>
          </c:val>
        </c:ser>
        <c:ser>
          <c:idx val="3"/>
          <c:order val="3"/>
          <c:tx>
            <c:strRef>
              <c:f>Data!$D$193</c:f>
              <c:strCache>
                <c:ptCount val="1"/>
                <c:pt idx="0">
                  <c:v>Onecide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" sourceLinked="0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0" sourceLinked="0"/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Data!$E$179</c:f>
              <c:strCache>
                <c:ptCount val="1"/>
                <c:pt idx="0">
                  <c:v>Summary</c:v>
                </c:pt>
              </c:strCache>
            </c:strRef>
          </c:cat>
          <c:val>
            <c:numRef>
              <c:f>Data!$S$195</c:f>
              <c:numCache>
                <c:ptCount val="1"/>
                <c:pt idx="0">
                  <c:v>5538.583403910932</c:v>
                </c:pt>
              </c:numCache>
            </c:numRef>
          </c:val>
        </c:ser>
        <c:axId val="62054549"/>
        <c:axId val="21620030"/>
      </c:barChart>
      <c:catAx>
        <c:axId val="62054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21620030"/>
        <c:crossesAt val="0"/>
        <c:auto val="1"/>
        <c:lblOffset val="100"/>
        <c:noMultiLvlLbl val="0"/>
      </c:catAx>
      <c:valAx>
        <c:axId val="216200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Tons Sugar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2054549"/>
        <c:crossesAt val="1"/>
        <c:crossBetween val="between"/>
        <c:dispUnits/>
        <c:minorUnit val="1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425"/>
          <c:y val="0.8045"/>
          <c:w val="0.64525"/>
          <c:h val="0.195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Relationship Id="rId4" Type="http://schemas.openxmlformats.org/officeDocument/2006/relationships/chart" Target="/xl/charts/chart17.xml" /><Relationship Id="rId5" Type="http://schemas.openxmlformats.org/officeDocument/2006/relationships/chart" Target="/xl/charts/chart18.xml" /><Relationship Id="rId6" Type="http://schemas.openxmlformats.org/officeDocument/2006/relationships/chart" Target="/xl/charts/chart19.xml" /><Relationship Id="rId7" Type="http://schemas.openxmlformats.org/officeDocument/2006/relationships/chart" Target="/xl/charts/chart20.xml" /><Relationship Id="rId8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196</xdr:row>
      <xdr:rowOff>0</xdr:rowOff>
    </xdr:from>
    <xdr:to>
      <xdr:col>4</xdr:col>
      <xdr:colOff>685800</xdr:colOff>
      <xdr:row>217</xdr:row>
      <xdr:rowOff>9525</xdr:rowOff>
    </xdr:to>
    <xdr:graphicFrame>
      <xdr:nvGraphicFramePr>
        <xdr:cNvPr id="1" name="Chart 1"/>
        <xdr:cNvGraphicFramePr/>
      </xdr:nvGraphicFramePr>
      <xdr:xfrm>
        <a:off x="0" y="31737300"/>
        <a:ext cx="3048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196</xdr:row>
      <xdr:rowOff>0</xdr:rowOff>
    </xdr:from>
    <xdr:to>
      <xdr:col>10</xdr:col>
      <xdr:colOff>9525</xdr:colOff>
      <xdr:row>217</xdr:row>
      <xdr:rowOff>19050</xdr:rowOff>
    </xdr:to>
    <xdr:graphicFrame>
      <xdr:nvGraphicFramePr>
        <xdr:cNvPr id="2" name="Chart 2"/>
        <xdr:cNvGraphicFramePr/>
      </xdr:nvGraphicFramePr>
      <xdr:xfrm>
        <a:off x="3248025" y="31737300"/>
        <a:ext cx="305752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238125</xdr:colOff>
      <xdr:row>196</xdr:row>
      <xdr:rowOff>19050</xdr:rowOff>
    </xdr:from>
    <xdr:to>
      <xdr:col>15</xdr:col>
      <xdr:colOff>295275</xdr:colOff>
      <xdr:row>217</xdr:row>
      <xdr:rowOff>47625</xdr:rowOff>
    </xdr:to>
    <xdr:graphicFrame>
      <xdr:nvGraphicFramePr>
        <xdr:cNvPr id="3" name="Chart 3"/>
        <xdr:cNvGraphicFramePr/>
      </xdr:nvGraphicFramePr>
      <xdr:xfrm>
        <a:off x="6534150" y="31756350"/>
        <a:ext cx="3238500" cy="3429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218</xdr:row>
      <xdr:rowOff>0</xdr:rowOff>
    </xdr:from>
    <xdr:to>
      <xdr:col>4</xdr:col>
      <xdr:colOff>695325</xdr:colOff>
      <xdr:row>239</xdr:row>
      <xdr:rowOff>19050</xdr:rowOff>
    </xdr:to>
    <xdr:graphicFrame>
      <xdr:nvGraphicFramePr>
        <xdr:cNvPr id="4" name="Chart 4"/>
        <xdr:cNvGraphicFramePr/>
      </xdr:nvGraphicFramePr>
      <xdr:xfrm>
        <a:off x="0" y="35299650"/>
        <a:ext cx="3057525" cy="3419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218</xdr:row>
      <xdr:rowOff>0</xdr:rowOff>
    </xdr:from>
    <xdr:to>
      <xdr:col>10</xdr:col>
      <xdr:colOff>19050</xdr:colOff>
      <xdr:row>239</xdr:row>
      <xdr:rowOff>28575</xdr:rowOff>
    </xdr:to>
    <xdr:graphicFrame>
      <xdr:nvGraphicFramePr>
        <xdr:cNvPr id="5" name="Chart 5"/>
        <xdr:cNvGraphicFramePr/>
      </xdr:nvGraphicFramePr>
      <xdr:xfrm>
        <a:off x="3248025" y="35299650"/>
        <a:ext cx="30670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266700</xdr:colOff>
      <xdr:row>217</xdr:row>
      <xdr:rowOff>152400</xdr:rowOff>
    </xdr:from>
    <xdr:to>
      <xdr:col>15</xdr:col>
      <xdr:colOff>161925</xdr:colOff>
      <xdr:row>239</xdr:row>
      <xdr:rowOff>28575</xdr:rowOff>
    </xdr:to>
    <xdr:graphicFrame>
      <xdr:nvGraphicFramePr>
        <xdr:cNvPr id="6" name="Chart 6"/>
        <xdr:cNvGraphicFramePr/>
      </xdr:nvGraphicFramePr>
      <xdr:xfrm>
        <a:off x="6562725" y="35290125"/>
        <a:ext cx="3076575" cy="34385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0</xdr:colOff>
      <xdr:row>196</xdr:row>
      <xdr:rowOff>0</xdr:rowOff>
    </xdr:from>
    <xdr:to>
      <xdr:col>21</xdr:col>
      <xdr:colOff>200025</xdr:colOff>
      <xdr:row>217</xdr:row>
      <xdr:rowOff>38100</xdr:rowOff>
    </xdr:to>
    <xdr:graphicFrame>
      <xdr:nvGraphicFramePr>
        <xdr:cNvPr id="7" name="Chart 7"/>
        <xdr:cNvGraphicFramePr/>
      </xdr:nvGraphicFramePr>
      <xdr:xfrm>
        <a:off x="10086975" y="31737300"/>
        <a:ext cx="3248025" cy="3438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0</xdr:colOff>
      <xdr:row>218</xdr:row>
      <xdr:rowOff>0</xdr:rowOff>
    </xdr:from>
    <xdr:to>
      <xdr:col>21</xdr:col>
      <xdr:colOff>209550</xdr:colOff>
      <xdr:row>239</xdr:row>
      <xdr:rowOff>47625</xdr:rowOff>
    </xdr:to>
    <xdr:graphicFrame>
      <xdr:nvGraphicFramePr>
        <xdr:cNvPr id="8" name="Chart 8"/>
        <xdr:cNvGraphicFramePr/>
      </xdr:nvGraphicFramePr>
      <xdr:xfrm>
        <a:off x="10086975" y="35299650"/>
        <a:ext cx="3257550" cy="3448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22</xdr:col>
      <xdr:colOff>0</xdr:colOff>
      <xdr:row>196</xdr:row>
      <xdr:rowOff>0</xdr:rowOff>
    </xdr:from>
    <xdr:to>
      <xdr:col>27</xdr:col>
      <xdr:colOff>209550</xdr:colOff>
      <xdr:row>217</xdr:row>
      <xdr:rowOff>47625</xdr:rowOff>
    </xdr:to>
    <xdr:graphicFrame>
      <xdr:nvGraphicFramePr>
        <xdr:cNvPr id="9" name="Chart 9"/>
        <xdr:cNvGraphicFramePr/>
      </xdr:nvGraphicFramePr>
      <xdr:xfrm>
        <a:off x="13744575" y="31737300"/>
        <a:ext cx="3629025" cy="3448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28</xdr:col>
      <xdr:colOff>0</xdr:colOff>
      <xdr:row>196</xdr:row>
      <xdr:rowOff>0</xdr:rowOff>
    </xdr:from>
    <xdr:to>
      <xdr:col>34</xdr:col>
      <xdr:colOff>0</xdr:colOff>
      <xdr:row>217</xdr:row>
      <xdr:rowOff>57150</xdr:rowOff>
    </xdr:to>
    <xdr:graphicFrame>
      <xdr:nvGraphicFramePr>
        <xdr:cNvPr id="10" name="Chart 10"/>
        <xdr:cNvGraphicFramePr/>
      </xdr:nvGraphicFramePr>
      <xdr:xfrm>
        <a:off x="17773650" y="31737300"/>
        <a:ext cx="3657600" cy="3457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22</xdr:col>
      <xdr:colOff>0</xdr:colOff>
      <xdr:row>218</xdr:row>
      <xdr:rowOff>0</xdr:rowOff>
    </xdr:from>
    <xdr:to>
      <xdr:col>27</xdr:col>
      <xdr:colOff>219075</xdr:colOff>
      <xdr:row>239</xdr:row>
      <xdr:rowOff>57150</xdr:rowOff>
    </xdr:to>
    <xdr:graphicFrame>
      <xdr:nvGraphicFramePr>
        <xdr:cNvPr id="11" name="Chart 11"/>
        <xdr:cNvGraphicFramePr/>
      </xdr:nvGraphicFramePr>
      <xdr:xfrm>
        <a:off x="13744575" y="35299650"/>
        <a:ext cx="3638550" cy="3457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28</xdr:col>
      <xdr:colOff>0</xdr:colOff>
      <xdr:row>218</xdr:row>
      <xdr:rowOff>0</xdr:rowOff>
    </xdr:from>
    <xdr:to>
      <xdr:col>33</xdr:col>
      <xdr:colOff>600075</xdr:colOff>
      <xdr:row>239</xdr:row>
      <xdr:rowOff>66675</xdr:rowOff>
    </xdr:to>
    <xdr:graphicFrame>
      <xdr:nvGraphicFramePr>
        <xdr:cNvPr id="12" name="Chart 12"/>
        <xdr:cNvGraphicFramePr/>
      </xdr:nvGraphicFramePr>
      <xdr:xfrm>
        <a:off x="17773650" y="35299650"/>
        <a:ext cx="3648075" cy="3467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8</xdr:row>
      <xdr:rowOff>152400</xdr:rowOff>
    </xdr:from>
    <xdr:to>
      <xdr:col>8</xdr:col>
      <xdr:colOff>381000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66675" y="1447800"/>
        <a:ext cx="5457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0</xdr:rowOff>
    </xdr:from>
    <xdr:to>
      <xdr:col>5</xdr:col>
      <xdr:colOff>9525</xdr:colOff>
      <xdr:row>71</xdr:row>
      <xdr:rowOff>0</xdr:rowOff>
    </xdr:to>
    <xdr:graphicFrame>
      <xdr:nvGraphicFramePr>
        <xdr:cNvPr id="1" name="Chart 1"/>
        <xdr:cNvGraphicFramePr/>
      </xdr:nvGraphicFramePr>
      <xdr:xfrm>
        <a:off x="19050" y="8096250"/>
        <a:ext cx="30384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50</xdr:row>
      <xdr:rowOff>9525</xdr:rowOff>
    </xdr:from>
    <xdr:to>
      <xdr:col>11</xdr:col>
      <xdr:colOff>9525</xdr:colOff>
      <xdr:row>71</xdr:row>
      <xdr:rowOff>38100</xdr:rowOff>
    </xdr:to>
    <xdr:graphicFrame>
      <xdr:nvGraphicFramePr>
        <xdr:cNvPr id="2" name="Chart 2"/>
        <xdr:cNvGraphicFramePr/>
      </xdr:nvGraphicFramePr>
      <xdr:xfrm>
        <a:off x="3657600" y="8105775"/>
        <a:ext cx="305752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50</xdr:row>
      <xdr:rowOff>0</xdr:rowOff>
    </xdr:from>
    <xdr:to>
      <xdr:col>16</xdr:col>
      <xdr:colOff>428625</xdr:colOff>
      <xdr:row>71</xdr:row>
      <xdr:rowOff>38100</xdr:rowOff>
    </xdr:to>
    <xdr:graphicFrame>
      <xdr:nvGraphicFramePr>
        <xdr:cNvPr id="3" name="Chart 3"/>
        <xdr:cNvGraphicFramePr/>
      </xdr:nvGraphicFramePr>
      <xdr:xfrm>
        <a:off x="7315200" y="8096250"/>
        <a:ext cx="3067050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72</xdr:row>
      <xdr:rowOff>0</xdr:rowOff>
    </xdr:from>
    <xdr:to>
      <xdr:col>5</xdr:col>
      <xdr:colOff>0</xdr:colOff>
      <xdr:row>93</xdr:row>
      <xdr:rowOff>9525</xdr:rowOff>
    </xdr:to>
    <xdr:graphicFrame>
      <xdr:nvGraphicFramePr>
        <xdr:cNvPr id="4" name="Chart 4"/>
        <xdr:cNvGraphicFramePr/>
      </xdr:nvGraphicFramePr>
      <xdr:xfrm>
        <a:off x="0" y="11658600"/>
        <a:ext cx="3048000" cy="3409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72</xdr:row>
      <xdr:rowOff>0</xdr:rowOff>
    </xdr:from>
    <xdr:to>
      <xdr:col>11</xdr:col>
      <xdr:colOff>9525</xdr:colOff>
      <xdr:row>93</xdr:row>
      <xdr:rowOff>19050</xdr:rowOff>
    </xdr:to>
    <xdr:graphicFrame>
      <xdr:nvGraphicFramePr>
        <xdr:cNvPr id="5" name="Chart 5"/>
        <xdr:cNvGraphicFramePr/>
      </xdr:nvGraphicFramePr>
      <xdr:xfrm>
        <a:off x="3657600" y="11658600"/>
        <a:ext cx="3057525" cy="3419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0</xdr:colOff>
      <xdr:row>72</xdr:row>
      <xdr:rowOff>0</xdr:rowOff>
    </xdr:from>
    <xdr:to>
      <xdr:col>16</xdr:col>
      <xdr:colOff>428625</xdr:colOff>
      <xdr:row>93</xdr:row>
      <xdr:rowOff>28575</xdr:rowOff>
    </xdr:to>
    <xdr:graphicFrame>
      <xdr:nvGraphicFramePr>
        <xdr:cNvPr id="6" name="Chart 6"/>
        <xdr:cNvGraphicFramePr/>
      </xdr:nvGraphicFramePr>
      <xdr:xfrm>
        <a:off x="7315200" y="11658600"/>
        <a:ext cx="3067050" cy="3429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0</xdr:colOff>
      <xdr:row>50</xdr:row>
      <xdr:rowOff>0</xdr:rowOff>
    </xdr:from>
    <xdr:to>
      <xdr:col>20</xdr:col>
      <xdr:colOff>895350</xdr:colOff>
      <xdr:row>71</xdr:row>
      <xdr:rowOff>38100</xdr:rowOff>
    </xdr:to>
    <xdr:graphicFrame>
      <xdr:nvGraphicFramePr>
        <xdr:cNvPr id="7" name="Chart 7"/>
        <xdr:cNvGraphicFramePr/>
      </xdr:nvGraphicFramePr>
      <xdr:xfrm>
        <a:off x="10563225" y="8096250"/>
        <a:ext cx="3076575" cy="3438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17</xdr:col>
      <xdr:colOff>0</xdr:colOff>
      <xdr:row>72</xdr:row>
      <xdr:rowOff>0</xdr:rowOff>
    </xdr:from>
    <xdr:to>
      <xdr:col>20</xdr:col>
      <xdr:colOff>904875</xdr:colOff>
      <xdr:row>93</xdr:row>
      <xdr:rowOff>47625</xdr:rowOff>
    </xdr:to>
    <xdr:graphicFrame>
      <xdr:nvGraphicFramePr>
        <xdr:cNvPr id="8" name="Chart 8"/>
        <xdr:cNvGraphicFramePr/>
      </xdr:nvGraphicFramePr>
      <xdr:xfrm>
        <a:off x="10563225" y="11658600"/>
        <a:ext cx="3086100" cy="3448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6"/>
  <sheetViews>
    <sheetView tabSelected="1" workbookViewId="0" topLeftCell="V207">
      <selection activeCell="AB228" sqref="AB228"/>
    </sheetView>
  </sheetViews>
  <sheetFormatPr defaultColWidth="9.140625" defaultRowHeight="12.75"/>
  <cols>
    <col min="1" max="1" width="4.421875" style="0" customWidth="1"/>
    <col min="4" max="4" width="12.7109375" style="0" customWidth="1"/>
    <col min="5" max="5" width="13.28125" style="0" customWidth="1"/>
    <col min="13" max="13" width="11.140625" style="0" customWidth="1"/>
    <col min="24" max="24" width="9.140625" style="29" customWidth="1"/>
    <col min="25" max="25" width="14.7109375" style="30" customWidth="1"/>
  </cols>
  <sheetData>
    <row r="1" spans="1:15" ht="12.7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1"/>
      <c r="B3" s="3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2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</row>
    <row r="6" spans="1:15" ht="12.75">
      <c r="A6" s="1">
        <v>1</v>
      </c>
      <c r="B6" s="1" t="s">
        <v>17</v>
      </c>
      <c r="C6" s="1" t="s">
        <v>18</v>
      </c>
      <c r="D6" s="1" t="s">
        <v>19</v>
      </c>
      <c r="E6" s="1">
        <v>29</v>
      </c>
      <c r="F6" s="1">
        <v>21.6</v>
      </c>
      <c r="G6" s="5">
        <v>19.61</v>
      </c>
      <c r="H6" s="5">
        <v>90.78703703703704</v>
      </c>
      <c r="I6" s="5">
        <v>11.453265306122443</v>
      </c>
      <c r="J6" s="5">
        <v>19.12609469387755</v>
      </c>
      <c r="K6" s="5">
        <v>17.364014673469388</v>
      </c>
      <c r="L6" s="5">
        <v>16.482974663265306</v>
      </c>
      <c r="M6" s="5">
        <v>13.96101682288996</v>
      </c>
      <c r="N6" s="1"/>
      <c r="O6" s="1"/>
    </row>
    <row r="7" spans="1:15" ht="12.75">
      <c r="A7" s="1">
        <v>2</v>
      </c>
      <c r="B7" s="1" t="s">
        <v>20</v>
      </c>
      <c r="C7" s="1" t="s">
        <v>21</v>
      </c>
      <c r="D7" s="1" t="s">
        <v>19</v>
      </c>
      <c r="E7" s="1">
        <v>29</v>
      </c>
      <c r="F7" s="1">
        <v>21.7</v>
      </c>
      <c r="G7" s="5">
        <v>20.23</v>
      </c>
      <c r="H7" s="5">
        <v>93.22580645161291</v>
      </c>
      <c r="I7" s="5">
        <v>14.84015325670498</v>
      </c>
      <c r="J7" s="5">
        <v>18.47968674329502</v>
      </c>
      <c r="K7" s="5">
        <v>17.22783699616858</v>
      </c>
      <c r="L7" s="5">
        <v>16.601912122605363</v>
      </c>
      <c r="M7" s="5">
        <v>13.851527233100366</v>
      </c>
      <c r="N7" s="1"/>
      <c r="O7" s="1"/>
    </row>
    <row r="8" spans="1:15" ht="12.75">
      <c r="A8" s="1">
        <v>3</v>
      </c>
      <c r="B8" s="1" t="s">
        <v>22</v>
      </c>
      <c r="C8" s="1" t="s">
        <v>21</v>
      </c>
      <c r="D8" s="1" t="s">
        <v>19</v>
      </c>
      <c r="E8" s="1">
        <v>29</v>
      </c>
      <c r="F8" s="1">
        <v>21.1</v>
      </c>
      <c r="G8" s="5">
        <v>18.01</v>
      </c>
      <c r="H8" s="5">
        <v>85.35545023696682</v>
      </c>
      <c r="I8" s="5">
        <v>14.375411913814958</v>
      </c>
      <c r="J8" s="5">
        <v>18.066788086185046</v>
      </c>
      <c r="K8" s="5">
        <v>15.420988314321926</v>
      </c>
      <c r="L8" s="5">
        <v>14.098088428390366</v>
      </c>
      <c r="M8" s="5">
        <v>12.398784574329188</v>
      </c>
      <c r="N8" s="1"/>
      <c r="O8" s="1"/>
    </row>
    <row r="9" spans="1:15" ht="12.75">
      <c r="A9" s="1">
        <v>4</v>
      </c>
      <c r="B9" s="1" t="s">
        <v>23</v>
      </c>
      <c r="C9" s="1" t="s">
        <v>24</v>
      </c>
      <c r="D9" s="1" t="s">
        <v>19</v>
      </c>
      <c r="E9" s="1">
        <v>29</v>
      </c>
      <c r="F9" s="1">
        <v>19.6</v>
      </c>
      <c r="G9" s="5">
        <v>17.71</v>
      </c>
      <c r="H9" s="5">
        <v>90.35714285714286</v>
      </c>
      <c r="I9" s="5">
        <v>11.599601990049758</v>
      </c>
      <c r="J9" s="5">
        <v>17.32647800995025</v>
      </c>
      <c r="K9" s="5">
        <v>15.655710487562189</v>
      </c>
      <c r="L9" s="5">
        <v>14.820326726368158</v>
      </c>
      <c r="M9" s="5">
        <v>12.587505919647992</v>
      </c>
      <c r="N9" s="1"/>
      <c r="O9" s="1"/>
    </row>
    <row r="10" spans="1:15" ht="12.75">
      <c r="A10" s="1">
        <v>5</v>
      </c>
      <c r="B10" s="1" t="s">
        <v>25</v>
      </c>
      <c r="C10" s="1" t="s">
        <v>26</v>
      </c>
      <c r="D10" s="1" t="s">
        <v>19</v>
      </c>
      <c r="E10" s="1">
        <v>29</v>
      </c>
      <c r="F10" s="1">
        <v>23.7</v>
      </c>
      <c r="G10" s="5">
        <v>21.89</v>
      </c>
      <c r="H10" s="5">
        <v>92.36286919831224</v>
      </c>
      <c r="I10" s="5">
        <v>11.339082568807338</v>
      </c>
      <c r="J10" s="5">
        <v>21.01263743119266</v>
      </c>
      <c r="K10" s="5">
        <v>19.407874825688076</v>
      </c>
      <c r="L10" s="5">
        <v>18.605493522935785</v>
      </c>
      <c r="M10" s="5">
        <v>15.60432146788991</v>
      </c>
      <c r="N10" s="1"/>
      <c r="O10" s="1"/>
    </row>
    <row r="11" spans="1:15" ht="12.75">
      <c r="A11" s="1">
        <v>6</v>
      </c>
      <c r="B11" s="1" t="s">
        <v>27</v>
      </c>
      <c r="C11" s="1" t="s">
        <v>28</v>
      </c>
      <c r="D11" s="1" t="s">
        <v>19</v>
      </c>
      <c r="E11" s="1">
        <v>29</v>
      </c>
      <c r="F11" s="1">
        <v>17</v>
      </c>
      <c r="G11" s="5">
        <v>14.08</v>
      </c>
      <c r="H11" s="5">
        <v>82.82352941176471</v>
      </c>
      <c r="I11" s="5">
        <v>15.514457831325307</v>
      </c>
      <c r="J11" s="5">
        <v>14.362542168674697</v>
      </c>
      <c r="K11" s="5">
        <v>11.895564337349397</v>
      </c>
      <c r="L11" s="5">
        <v>10.662075421686747</v>
      </c>
      <c r="M11" s="5">
        <v>9.564272834049767</v>
      </c>
      <c r="N11" s="1"/>
      <c r="O11" s="1"/>
    </row>
    <row r="12" spans="1:15" ht="12.75">
      <c r="A12" s="1">
        <v>7</v>
      </c>
      <c r="B12" s="1" t="s">
        <v>29</v>
      </c>
      <c r="C12" s="1" t="s">
        <v>18</v>
      </c>
      <c r="D12" s="1" t="s">
        <v>19</v>
      </c>
      <c r="E12" s="1">
        <v>29</v>
      </c>
      <c r="F12" s="1">
        <v>20.6</v>
      </c>
      <c r="G12" s="5">
        <v>18.58</v>
      </c>
      <c r="H12" s="5">
        <v>90.19417475728154</v>
      </c>
      <c r="I12" s="5">
        <v>11.053098236775828</v>
      </c>
      <c r="J12" s="5">
        <v>18.32306176322418</v>
      </c>
      <c r="K12" s="5">
        <v>16.52633434760705</v>
      </c>
      <c r="L12" s="5">
        <v>15.627970639798486</v>
      </c>
      <c r="M12" s="5">
        <v>13.287505003101147</v>
      </c>
      <c r="N12" s="1"/>
      <c r="O12" s="1"/>
    </row>
    <row r="13" spans="1:15" ht="12.75">
      <c r="A13" s="1">
        <v>8</v>
      </c>
      <c r="B13" s="1" t="s">
        <v>30</v>
      </c>
      <c r="C13" s="1" t="s">
        <v>24</v>
      </c>
      <c r="D13" s="1" t="s">
        <v>19</v>
      </c>
      <c r="E13" s="1">
        <v>29</v>
      </c>
      <c r="F13" s="1">
        <v>21.8</v>
      </c>
      <c r="G13" s="5">
        <v>19.46</v>
      </c>
      <c r="H13" s="5">
        <v>89.26605504587157</v>
      </c>
      <c r="I13" s="5">
        <v>14.159335038363178</v>
      </c>
      <c r="J13" s="5">
        <v>18.713264961636828</v>
      </c>
      <c r="K13" s="5">
        <v>16.704593401534527</v>
      </c>
      <c r="L13" s="5">
        <v>15.700257621483377</v>
      </c>
      <c r="M13" s="5">
        <v>13.4308288655554</v>
      </c>
      <c r="N13" s="1"/>
      <c r="O13" s="1"/>
    </row>
    <row r="14" spans="1:15" ht="12.75">
      <c r="A14" s="1">
        <v>9</v>
      </c>
      <c r="B14" s="1" t="s">
        <v>31</v>
      </c>
      <c r="C14" s="1" t="s">
        <v>32</v>
      </c>
      <c r="D14" s="1" t="s">
        <v>19</v>
      </c>
      <c r="E14" s="1">
        <v>29</v>
      </c>
      <c r="F14" s="1">
        <v>19.8</v>
      </c>
      <c r="G14" s="5">
        <v>17.7</v>
      </c>
      <c r="H14" s="5">
        <v>89.39393939393939</v>
      </c>
      <c r="I14" s="5">
        <v>13.354463840399001</v>
      </c>
      <c r="J14" s="5">
        <v>17.155816159601</v>
      </c>
      <c r="K14" s="5">
        <v>15.336259900249377</v>
      </c>
      <c r="L14" s="5">
        <v>14.426481770573567</v>
      </c>
      <c r="M14" s="5">
        <v>12.33066122633116</v>
      </c>
      <c r="N14" s="1"/>
      <c r="O14" s="1"/>
    </row>
    <row r="15" spans="1:15" ht="12.75">
      <c r="A15" s="1">
        <v>10</v>
      </c>
      <c r="B15" s="1" t="s">
        <v>33</v>
      </c>
      <c r="C15" s="1" t="s">
        <v>32</v>
      </c>
      <c r="D15" s="1" t="s">
        <v>19</v>
      </c>
      <c r="E15" s="1">
        <v>29</v>
      </c>
      <c r="F15" s="1">
        <v>22.4</v>
      </c>
      <c r="G15" s="5">
        <v>21.5</v>
      </c>
      <c r="H15" s="5">
        <v>95.98214285714286</v>
      </c>
      <c r="I15" s="5">
        <v>12.790927835051548</v>
      </c>
      <c r="J15" s="5">
        <v>19.534832164948455</v>
      </c>
      <c r="K15" s="5">
        <v>18.749950515463915</v>
      </c>
      <c r="L15" s="5">
        <v>18.357509690721646</v>
      </c>
      <c r="M15" s="5">
        <v>15.075337097860436</v>
      </c>
      <c r="N15" s="1"/>
      <c r="O15" s="1"/>
    </row>
    <row r="16" spans="1:15" ht="12.75">
      <c r="A16" s="1">
        <v>11</v>
      </c>
      <c r="B16" s="1" t="s">
        <v>34</v>
      </c>
      <c r="C16" s="1" t="s">
        <v>35</v>
      </c>
      <c r="D16" s="1" t="s">
        <v>19</v>
      </c>
      <c r="E16" s="1">
        <v>29</v>
      </c>
      <c r="F16" s="1">
        <v>20.5</v>
      </c>
      <c r="G16" s="5">
        <v>17.7</v>
      </c>
      <c r="H16" s="5">
        <v>86.34146341463415</v>
      </c>
      <c r="I16" s="5">
        <v>15.230691823899372</v>
      </c>
      <c r="J16" s="5">
        <v>17.37770817610063</v>
      </c>
      <c r="K16" s="5">
        <v>15.00416754716981</v>
      </c>
      <c r="L16" s="5">
        <v>13.817397232704401</v>
      </c>
      <c r="M16" s="5">
        <v>12.06365229923201</v>
      </c>
      <c r="N16" s="1"/>
      <c r="O16" s="1"/>
    </row>
    <row r="17" spans="1:15" ht="12.75">
      <c r="A17" s="1">
        <v>12</v>
      </c>
      <c r="B17" s="1" t="s">
        <v>36</v>
      </c>
      <c r="C17" s="1" t="s">
        <v>26</v>
      </c>
      <c r="D17" s="1" t="s">
        <v>19</v>
      </c>
      <c r="E17" s="1">
        <v>29</v>
      </c>
      <c r="F17" s="1">
        <v>21.2</v>
      </c>
      <c r="G17" s="5">
        <v>20.68</v>
      </c>
      <c r="H17" s="5">
        <v>97.54716981132076</v>
      </c>
      <c r="I17" s="5">
        <v>14.078680203045678</v>
      </c>
      <c r="J17" s="5">
        <v>18.215319796954315</v>
      </c>
      <c r="K17" s="5">
        <v>17.768528934010153</v>
      </c>
      <c r="L17" s="5">
        <v>17.54513350253807</v>
      </c>
      <c r="M17" s="5">
        <v>14.286254419304646</v>
      </c>
      <c r="N17" s="1"/>
      <c r="O17" s="1"/>
    </row>
    <row r="18" spans="1:15" ht="12.75">
      <c r="A18" s="1">
        <v>13</v>
      </c>
      <c r="B18" s="1" t="s">
        <v>37</v>
      </c>
      <c r="C18" s="1" t="s">
        <v>21</v>
      </c>
      <c r="D18" s="1" t="s">
        <v>19</v>
      </c>
      <c r="E18" s="1">
        <v>29</v>
      </c>
      <c r="F18" s="1">
        <v>21.4</v>
      </c>
      <c r="G18" s="5">
        <v>18.7</v>
      </c>
      <c r="H18" s="5">
        <v>87.38317757009347</v>
      </c>
      <c r="I18" s="5">
        <v>12.854809160305331</v>
      </c>
      <c r="J18" s="5">
        <v>18.64907083969466</v>
      </c>
      <c r="K18" s="5">
        <v>16.2961506870229</v>
      </c>
      <c r="L18" s="5">
        <v>15.119690610687023</v>
      </c>
      <c r="M18" s="5">
        <v>13.102432713184244</v>
      </c>
      <c r="N18" s="1"/>
      <c r="O18" s="1"/>
    </row>
    <row r="19" spans="1:15" ht="12.75">
      <c r="A19" s="1">
        <v>14</v>
      </c>
      <c r="B19" s="1" t="s">
        <v>38</v>
      </c>
      <c r="C19" s="1" t="s">
        <v>39</v>
      </c>
      <c r="D19" s="1" t="s">
        <v>19</v>
      </c>
      <c r="E19" s="1">
        <v>29</v>
      </c>
      <c r="F19" s="1">
        <v>23.7</v>
      </c>
      <c r="G19" s="5">
        <v>22.2</v>
      </c>
      <c r="H19" s="5">
        <v>93.67088607594937</v>
      </c>
      <c r="I19" s="5">
        <v>13.572555701179557</v>
      </c>
      <c r="J19" s="5">
        <v>20.483304298820443</v>
      </c>
      <c r="K19" s="5">
        <v>19.18689263433814</v>
      </c>
      <c r="L19" s="5">
        <v>18.53868680209699</v>
      </c>
      <c r="M19" s="5">
        <v>15.426647344191469</v>
      </c>
      <c r="N19" s="1"/>
      <c r="O19" s="1"/>
    </row>
    <row r="20" spans="1:15" ht="12.75">
      <c r="A20" s="1">
        <v>15</v>
      </c>
      <c r="B20" s="1" t="s">
        <v>40</v>
      </c>
      <c r="C20" s="1" t="s">
        <v>41</v>
      </c>
      <c r="D20" s="1" t="s">
        <v>19</v>
      </c>
      <c r="E20" s="1">
        <v>29</v>
      </c>
      <c r="F20" s="1">
        <v>19.8</v>
      </c>
      <c r="G20" s="5">
        <v>17.4</v>
      </c>
      <c r="H20" s="5">
        <v>87.87878787878786</v>
      </c>
      <c r="I20" s="5">
        <v>16.507830423940153</v>
      </c>
      <c r="J20" s="5">
        <v>16.531449576059853</v>
      </c>
      <c r="K20" s="5">
        <v>14.527637506234413</v>
      </c>
      <c r="L20" s="5">
        <v>13.525731471321693</v>
      </c>
      <c r="M20" s="5">
        <v>11.680512567826664</v>
      </c>
      <c r="N20" s="1"/>
      <c r="O20" s="1"/>
    </row>
    <row r="21" spans="1:15" ht="12.75">
      <c r="A21" s="1">
        <v>16</v>
      </c>
      <c r="B21" s="1" t="s">
        <v>42</v>
      </c>
      <c r="C21" s="1" t="s">
        <v>43</v>
      </c>
      <c r="D21" s="1" t="s">
        <v>19</v>
      </c>
      <c r="E21" s="1">
        <v>29</v>
      </c>
      <c r="F21" s="1">
        <v>21.3</v>
      </c>
      <c r="G21" s="5">
        <v>20.1</v>
      </c>
      <c r="H21" s="5">
        <v>94.36619718309859</v>
      </c>
      <c r="I21" s="5">
        <v>13.808055908513348</v>
      </c>
      <c r="J21" s="5">
        <v>18.358884091486654</v>
      </c>
      <c r="K21" s="5">
        <v>17.324580762388816</v>
      </c>
      <c r="L21" s="5">
        <v>16.807429097839897</v>
      </c>
      <c r="M21" s="5">
        <v>13.929311165739753</v>
      </c>
      <c r="N21" s="1"/>
      <c r="O21" s="1"/>
    </row>
    <row r="22" spans="1:15" ht="12.75">
      <c r="A22" s="1"/>
      <c r="B22" s="1"/>
      <c r="C22" s="1"/>
      <c r="D22" s="1"/>
      <c r="E22" s="6" t="s">
        <v>44</v>
      </c>
      <c r="F22" s="7">
        <f>AVERAGE(F6:F21)</f>
        <v>21.075000000000003</v>
      </c>
      <c r="G22" s="7">
        <f aca="true" t="shared" si="0" ref="G22:M22">AVERAGE(G6:G21)</f>
        <v>19.096875</v>
      </c>
      <c r="H22" s="7">
        <f t="shared" si="0"/>
        <v>90.43348932380975</v>
      </c>
      <c r="I22" s="7">
        <f t="shared" si="0"/>
        <v>13.533276314893614</v>
      </c>
      <c r="J22" s="7">
        <f t="shared" si="0"/>
        <v>18.232308685106386</v>
      </c>
      <c r="K22" s="7">
        <f t="shared" si="0"/>
        <v>16.524817866911167</v>
      </c>
      <c r="L22" s="7">
        <f t="shared" si="0"/>
        <v>15.671072457813557</v>
      </c>
      <c r="M22" s="7">
        <f t="shared" si="0"/>
        <v>13.286285722139633</v>
      </c>
      <c r="N22" s="1"/>
      <c r="O22" s="1"/>
    </row>
    <row r="23" spans="1:15" ht="12.75">
      <c r="A23" s="1"/>
      <c r="B23" s="1"/>
      <c r="C23" s="1"/>
      <c r="D23" s="1"/>
      <c r="E23" s="1"/>
      <c r="F23" s="1"/>
      <c r="G23" s="5"/>
      <c r="H23" s="5"/>
      <c r="I23" s="5"/>
      <c r="J23" s="5"/>
      <c r="K23" s="5"/>
      <c r="L23" s="5"/>
      <c r="M23" s="5"/>
      <c r="N23" s="1"/>
      <c r="O23" s="1"/>
    </row>
    <row r="24" spans="1:15" ht="12.75">
      <c r="A24" s="1">
        <v>17</v>
      </c>
      <c r="B24" s="1" t="s">
        <v>45</v>
      </c>
      <c r="C24" s="1" t="s">
        <v>35</v>
      </c>
      <c r="D24" s="1" t="s">
        <v>19</v>
      </c>
      <c r="E24" s="1">
        <v>31</v>
      </c>
      <c r="F24" s="1">
        <v>22.5</v>
      </c>
      <c r="G24" s="5">
        <v>19.8853005</v>
      </c>
      <c r="H24" s="5">
        <v>88.37911333333334</v>
      </c>
      <c r="I24" s="5">
        <v>14.12193548387096</v>
      </c>
      <c r="J24" s="5">
        <v>19.322564516129034</v>
      </c>
      <c r="K24" s="5">
        <v>17.077111192616133</v>
      </c>
      <c r="L24" s="5">
        <v>15.954384530859683</v>
      </c>
      <c r="M24" s="5">
        <v>13.730340657379807</v>
      </c>
      <c r="N24" s="1"/>
      <c r="O24" s="1"/>
    </row>
    <row r="25" spans="1:15" ht="12.75">
      <c r="A25" s="1">
        <v>18</v>
      </c>
      <c r="B25" s="1" t="s">
        <v>17</v>
      </c>
      <c r="C25" s="1" t="s">
        <v>18</v>
      </c>
      <c r="D25" s="1" t="s">
        <v>19</v>
      </c>
      <c r="E25" s="1">
        <v>31</v>
      </c>
      <c r="F25" s="1">
        <v>22.3</v>
      </c>
      <c r="G25" s="5">
        <v>20.0379298</v>
      </c>
      <c r="H25" s="5">
        <v>89.85618744394618</v>
      </c>
      <c r="I25" s="5">
        <v>14.239974259974257</v>
      </c>
      <c r="J25" s="5">
        <v>19.124485740025744</v>
      </c>
      <c r="K25" s="5">
        <v>17.18453375424829</v>
      </c>
      <c r="L25" s="5">
        <v>16.21455776135956</v>
      </c>
      <c r="M25" s="5">
        <v>13.81671055617953</v>
      </c>
      <c r="N25" s="1"/>
      <c r="O25" s="1"/>
    </row>
    <row r="26" spans="1:15" ht="12.75">
      <c r="A26" s="1">
        <v>19</v>
      </c>
      <c r="B26" s="1" t="s">
        <v>22</v>
      </c>
      <c r="C26" s="1" t="s">
        <v>21</v>
      </c>
      <c r="D26" s="1" t="s">
        <v>19</v>
      </c>
      <c r="E26" s="1">
        <v>31</v>
      </c>
      <c r="F26" s="1">
        <v>23.3</v>
      </c>
      <c r="G26" s="5">
        <v>20.460625</v>
      </c>
      <c r="H26" s="5">
        <v>87.81384120171674</v>
      </c>
      <c r="I26" s="5">
        <v>12.125658409387222</v>
      </c>
      <c r="J26" s="5">
        <v>20.474721590612777</v>
      </c>
      <c r="K26" s="5">
        <v>17.979639504074317</v>
      </c>
      <c r="L26" s="5">
        <v>16.732098460805087</v>
      </c>
      <c r="M26" s="5">
        <v>14.45599156106478</v>
      </c>
      <c r="N26" s="1"/>
      <c r="O26" s="1"/>
    </row>
    <row r="27" spans="1:15" ht="12.75">
      <c r="A27" s="1">
        <v>20</v>
      </c>
      <c r="B27" s="1" t="s">
        <v>23</v>
      </c>
      <c r="C27" s="1" t="s">
        <v>24</v>
      </c>
      <c r="D27" s="1" t="s">
        <v>19</v>
      </c>
      <c r="E27" s="1">
        <v>31</v>
      </c>
      <c r="F27" s="1">
        <v>20.7</v>
      </c>
      <c r="G27" s="5">
        <v>18.2981354</v>
      </c>
      <c r="H27" s="5">
        <v>88.39678937198067</v>
      </c>
      <c r="I27" s="5">
        <v>13.59097099621689</v>
      </c>
      <c r="J27" s="5">
        <v>17.886669003783105</v>
      </c>
      <c r="K27" s="5">
        <v>15.811241124937503</v>
      </c>
      <c r="L27" s="5">
        <v>14.773527185514702</v>
      </c>
      <c r="M27" s="5">
        <v>12.712555678341712</v>
      </c>
      <c r="N27" s="1"/>
      <c r="O27" s="1"/>
    </row>
    <row r="28" spans="1:15" ht="12.75">
      <c r="A28" s="1">
        <v>21</v>
      </c>
      <c r="B28" s="1" t="s">
        <v>46</v>
      </c>
      <c r="C28" s="1" t="s">
        <v>32</v>
      </c>
      <c r="D28" s="1" t="s">
        <v>19</v>
      </c>
      <c r="E28" s="1">
        <v>31</v>
      </c>
      <c r="F28" s="1">
        <v>23.9</v>
      </c>
      <c r="G28" s="5">
        <v>21.9520806</v>
      </c>
      <c r="H28" s="5">
        <v>91.84970962343097</v>
      </c>
      <c r="I28" s="5">
        <v>12.318002628120894</v>
      </c>
      <c r="J28" s="5">
        <v>20.955997371879103</v>
      </c>
      <c r="K28" s="5">
        <v>19.24802273476478</v>
      </c>
      <c r="L28" s="5">
        <v>18.394035416207622</v>
      </c>
      <c r="M28" s="5">
        <v>15.475797173680228</v>
      </c>
      <c r="N28" s="1"/>
      <c r="O28" s="1"/>
    </row>
    <row r="29" spans="1:15" ht="12.75">
      <c r="A29" s="1">
        <v>22</v>
      </c>
      <c r="B29" s="1" t="s">
        <v>47</v>
      </c>
      <c r="C29" s="1" t="s">
        <v>48</v>
      </c>
      <c r="D29" s="1" t="s">
        <v>19</v>
      </c>
      <c r="E29" s="1">
        <v>31</v>
      </c>
      <c r="F29" s="1">
        <v>21.7</v>
      </c>
      <c r="G29" s="5">
        <v>19.594996799999997</v>
      </c>
      <c r="H29" s="5">
        <v>90.29952442396312</v>
      </c>
      <c r="I29" s="5">
        <v>13.465823754789266</v>
      </c>
      <c r="J29" s="5">
        <v>18.77791624521073</v>
      </c>
      <c r="K29" s="5">
        <v>16.9563690661554</v>
      </c>
      <c r="L29" s="5">
        <v>16.045595476627735</v>
      </c>
      <c r="M29" s="5">
        <v>13.633261560727961</v>
      </c>
      <c r="N29" s="1"/>
      <c r="O29" s="1"/>
    </row>
    <row r="30" spans="1:15" ht="12.75">
      <c r="A30" s="1">
        <v>24</v>
      </c>
      <c r="B30" s="1" t="s">
        <v>49</v>
      </c>
      <c r="C30" s="1" t="s">
        <v>48</v>
      </c>
      <c r="D30" s="1" t="s">
        <v>19</v>
      </c>
      <c r="E30" s="1">
        <v>31</v>
      </c>
      <c r="F30" s="1">
        <v>20.1</v>
      </c>
      <c r="G30" s="5">
        <v>16.6732136</v>
      </c>
      <c r="H30" s="5">
        <v>82.95131144278606</v>
      </c>
      <c r="I30" s="5">
        <v>15.725907384230288</v>
      </c>
      <c r="J30" s="5">
        <v>16.939092615769713</v>
      </c>
      <c r="K30" s="5">
        <v>14.051199471289111</v>
      </c>
      <c r="L30" s="5">
        <v>12.60725289904881</v>
      </c>
      <c r="M30" s="5">
        <v>11.297446811086724</v>
      </c>
      <c r="N30" s="1"/>
      <c r="O30" s="1"/>
    </row>
    <row r="31" spans="1:15" ht="12.75">
      <c r="A31" s="1">
        <v>25</v>
      </c>
      <c r="B31" s="1" t="s">
        <v>42</v>
      </c>
      <c r="C31" s="1" t="s">
        <v>43</v>
      </c>
      <c r="D31" s="1" t="s">
        <v>19</v>
      </c>
      <c r="E31" s="1">
        <v>31</v>
      </c>
      <c r="F31" s="1">
        <v>21</v>
      </c>
      <c r="G31" s="5">
        <v>17.7525708</v>
      </c>
      <c r="H31" s="5">
        <v>84.53605142857144</v>
      </c>
      <c r="I31" s="5">
        <v>15.480759493670893</v>
      </c>
      <c r="J31" s="5">
        <v>17.74904050632911</v>
      </c>
      <c r="K31" s="5">
        <v>15.004338010508354</v>
      </c>
      <c r="L31" s="5">
        <v>13.631986762597975</v>
      </c>
      <c r="M31" s="5">
        <v>12.063789355182598</v>
      </c>
      <c r="N31" s="1"/>
      <c r="O31" s="1"/>
    </row>
    <row r="32" spans="1:15" ht="12.75">
      <c r="A32" s="1">
        <v>26</v>
      </c>
      <c r="B32" s="1" t="s">
        <v>50</v>
      </c>
      <c r="C32" s="1" t="s">
        <v>21</v>
      </c>
      <c r="D32" s="1" t="s">
        <v>19</v>
      </c>
      <c r="E32" s="1">
        <v>31</v>
      </c>
      <c r="F32" s="1">
        <v>21.5</v>
      </c>
      <c r="G32" s="5">
        <v>18.257064</v>
      </c>
      <c r="H32" s="5">
        <v>84.91657674418605</v>
      </c>
      <c r="I32" s="5">
        <v>14.568789808917199</v>
      </c>
      <c r="J32" s="5">
        <v>18.367710191082804</v>
      </c>
      <c r="K32" s="5">
        <v>15.597230720560509</v>
      </c>
      <c r="L32" s="5">
        <v>14.211990985299362</v>
      </c>
      <c r="M32" s="5">
        <v>12.540487011505936</v>
      </c>
      <c r="N32" s="1"/>
      <c r="O32" s="1"/>
    </row>
    <row r="33" spans="1:15" ht="12.75">
      <c r="A33" s="1">
        <v>27</v>
      </c>
      <c r="B33" s="1" t="s">
        <v>51</v>
      </c>
      <c r="C33" s="1" t="s">
        <v>35</v>
      </c>
      <c r="D33" s="1" t="s">
        <v>19</v>
      </c>
      <c r="E33" s="1">
        <v>31</v>
      </c>
      <c r="F33" s="1">
        <v>22.6</v>
      </c>
      <c r="G33" s="5">
        <v>18.5573829</v>
      </c>
      <c r="H33" s="5">
        <v>82.11231371681416</v>
      </c>
      <c r="I33" s="5">
        <v>16.05984496124031</v>
      </c>
      <c r="J33" s="5">
        <v>18.97047503875969</v>
      </c>
      <c r="K33" s="5">
        <v>15.57709597739628</v>
      </c>
      <c r="L33" s="5">
        <v>13.880406446714574</v>
      </c>
      <c r="M33" s="5">
        <v>12.524298273283442</v>
      </c>
      <c r="N33" s="1"/>
      <c r="O33" s="1"/>
    </row>
    <row r="34" spans="1:15" ht="12.75">
      <c r="A34" s="1"/>
      <c r="B34" s="1"/>
      <c r="C34" s="1"/>
      <c r="D34" s="1"/>
      <c r="E34" s="6" t="s">
        <v>52</v>
      </c>
      <c r="F34" s="7">
        <f>AVERAGE(F24:F33)</f>
        <v>21.959999999999997</v>
      </c>
      <c r="G34" s="7">
        <f aca="true" t="shared" si="1" ref="G34:M34">AVERAGE(G24:G33)</f>
        <v>19.14692994</v>
      </c>
      <c r="H34" s="7">
        <f t="shared" si="1"/>
        <v>87.11114187307287</v>
      </c>
      <c r="I34" s="7">
        <f t="shared" si="1"/>
        <v>14.169766718041817</v>
      </c>
      <c r="J34" s="7">
        <f t="shared" si="1"/>
        <v>18.85686728195818</v>
      </c>
      <c r="K34" s="7">
        <f t="shared" si="1"/>
        <v>16.448678155655067</v>
      </c>
      <c r="L34" s="7">
        <f t="shared" si="1"/>
        <v>15.244583592503512</v>
      </c>
      <c r="M34" s="7">
        <f t="shared" si="1"/>
        <v>13.22506786384327</v>
      </c>
      <c r="N34" s="1"/>
      <c r="O34" s="1"/>
    </row>
    <row r="35" spans="1:15" ht="12.75">
      <c r="A35" s="1"/>
      <c r="B35" s="1"/>
      <c r="C35" s="1"/>
      <c r="D35" s="1"/>
      <c r="E35" s="1"/>
      <c r="F35" s="1"/>
      <c r="G35" s="5"/>
      <c r="H35" s="5"/>
      <c r="I35" s="5"/>
      <c r="J35" s="5"/>
      <c r="K35" s="5"/>
      <c r="L35" s="5"/>
      <c r="M35" s="5"/>
      <c r="N35" s="1"/>
      <c r="O35" s="1"/>
    </row>
    <row r="36" spans="1:15" ht="12.75">
      <c r="A36" s="1">
        <v>28</v>
      </c>
      <c r="B36" s="1" t="s">
        <v>45</v>
      </c>
      <c r="C36" s="1" t="s">
        <v>35</v>
      </c>
      <c r="D36" s="1" t="s">
        <v>19</v>
      </c>
      <c r="E36" s="1">
        <v>33</v>
      </c>
      <c r="F36" s="1">
        <v>21.9</v>
      </c>
      <c r="G36" s="5">
        <v>19.062624</v>
      </c>
      <c r="H36" s="5">
        <v>87.04394520547946</v>
      </c>
      <c r="I36" s="5">
        <v>17.219462227912924</v>
      </c>
      <c r="J36" s="5">
        <v>18.12893777208707</v>
      </c>
      <c r="K36" s="5">
        <v>15.780142660670936</v>
      </c>
      <c r="L36" s="5">
        <v>14.60574510496287</v>
      </c>
      <c r="M36" s="5">
        <v>12.687551887976634</v>
      </c>
      <c r="N36" s="1"/>
      <c r="O36" s="1"/>
    </row>
    <row r="37" spans="1:15" ht="12.75">
      <c r="A37" s="1">
        <v>29</v>
      </c>
      <c r="B37" s="1" t="s">
        <v>17</v>
      </c>
      <c r="C37" s="1" t="s">
        <v>53</v>
      </c>
      <c r="D37" s="1" t="s">
        <v>19</v>
      </c>
      <c r="E37" s="1">
        <v>33</v>
      </c>
      <c r="F37" s="1">
        <v>22.2</v>
      </c>
      <c r="G37" s="5">
        <v>19.8888624</v>
      </c>
      <c r="H37" s="5">
        <v>89.58947027027028</v>
      </c>
      <c r="I37" s="5">
        <v>13.81845758354757</v>
      </c>
      <c r="J37" s="5">
        <v>19.13230241645244</v>
      </c>
      <c r="K37" s="5">
        <v>17.140528385405858</v>
      </c>
      <c r="L37" s="5">
        <v>16.144641369882567</v>
      </c>
      <c r="M37" s="5">
        <v>13.781329355100189</v>
      </c>
      <c r="N37" s="1"/>
      <c r="O37" s="1"/>
    </row>
    <row r="38" spans="1:15" ht="12.75">
      <c r="A38" s="1">
        <v>30</v>
      </c>
      <c r="B38" s="1" t="s">
        <v>54</v>
      </c>
      <c r="C38" s="1" t="s">
        <v>55</v>
      </c>
      <c r="D38" s="1" t="s">
        <v>19</v>
      </c>
      <c r="E38" s="1">
        <v>33</v>
      </c>
      <c r="F38" s="1">
        <v>20</v>
      </c>
      <c r="G38" s="5">
        <v>17.483991200000002</v>
      </c>
      <c r="H38" s="5">
        <v>87.41995600000001</v>
      </c>
      <c r="I38" s="5">
        <v>16.695</v>
      </c>
      <c r="J38" s="5">
        <v>16.661</v>
      </c>
      <c r="K38" s="5">
        <v>14.56503886916</v>
      </c>
      <c r="L38" s="5">
        <v>13.51705830374</v>
      </c>
      <c r="M38" s="5">
        <v>11.710584015405026</v>
      </c>
      <c r="N38" s="1"/>
      <c r="O38" s="1"/>
    </row>
    <row r="39" spans="1:15" ht="12.75">
      <c r="A39" s="1">
        <v>31</v>
      </c>
      <c r="B39" s="1" t="s">
        <v>56</v>
      </c>
      <c r="C39" s="1"/>
      <c r="D39" s="1" t="s">
        <v>19</v>
      </c>
      <c r="E39" s="1">
        <v>33</v>
      </c>
      <c r="F39" s="1">
        <v>20.8</v>
      </c>
      <c r="G39" s="5">
        <v>18.0577425</v>
      </c>
      <c r="H39" s="5">
        <v>86.81606971153846</v>
      </c>
      <c r="I39" s="5">
        <v>14.151919191919195</v>
      </c>
      <c r="J39" s="5">
        <v>17.85640080808081</v>
      </c>
      <c r="K39" s="5">
        <v>15.502225373515152</v>
      </c>
      <c r="L39" s="5">
        <v>14.325137656232323</v>
      </c>
      <c r="M39" s="5">
        <v>12.464100802826254</v>
      </c>
      <c r="N39" s="1"/>
      <c r="O39" s="1"/>
    </row>
    <row r="40" spans="1:15" ht="12.75">
      <c r="A40" s="1">
        <v>32</v>
      </c>
      <c r="B40" s="1" t="s">
        <v>36</v>
      </c>
      <c r="C40" s="1" t="s">
        <v>26</v>
      </c>
      <c r="D40" s="1" t="s">
        <v>19</v>
      </c>
      <c r="E40" s="1">
        <v>33</v>
      </c>
      <c r="F40" s="1">
        <v>19.6</v>
      </c>
      <c r="G40" s="5">
        <v>17.091009200000002</v>
      </c>
      <c r="H40" s="5">
        <v>87.19902653061224</v>
      </c>
      <c r="I40" s="5">
        <v>10.266069651741294</v>
      </c>
      <c r="J40" s="5">
        <v>17.58785034825871</v>
      </c>
      <c r="K40" s="5">
        <v>15.33643429134249</v>
      </c>
      <c r="L40" s="5">
        <v>14.210726262884382</v>
      </c>
      <c r="M40" s="5">
        <v>12.33080144027537</v>
      </c>
      <c r="N40" s="1"/>
      <c r="O40" s="1"/>
    </row>
    <row r="41" spans="1:15" ht="12.75">
      <c r="A41" s="1">
        <v>33</v>
      </c>
      <c r="B41" s="1" t="s">
        <v>22</v>
      </c>
      <c r="C41" s="1" t="s">
        <v>21</v>
      </c>
      <c r="D41" s="1" t="s">
        <v>19</v>
      </c>
      <c r="E41" s="1">
        <v>33</v>
      </c>
      <c r="F41" s="1">
        <v>21.2</v>
      </c>
      <c r="G41" s="5">
        <v>20.171794000000002</v>
      </c>
      <c r="H41" s="5">
        <v>95.14997169811322</v>
      </c>
      <c r="I41" s="5">
        <v>15.84071065989848</v>
      </c>
      <c r="J41" s="5">
        <v>17.84176934010152</v>
      </c>
      <c r="K41" s="5">
        <v>16.97643847754924</v>
      </c>
      <c r="L41" s="5">
        <v>16.543773046273103</v>
      </c>
      <c r="M41" s="5">
        <v>13.649397770893863</v>
      </c>
      <c r="N41" s="1"/>
      <c r="O41" s="1"/>
    </row>
    <row r="42" spans="1:15" ht="12.75">
      <c r="A42" s="1">
        <v>34</v>
      </c>
      <c r="B42" s="1" t="s">
        <v>23</v>
      </c>
      <c r="C42" s="1" t="s">
        <v>24</v>
      </c>
      <c r="D42" s="1" t="s">
        <v>19</v>
      </c>
      <c r="E42" s="1">
        <v>33</v>
      </c>
      <c r="F42" s="1">
        <v>18.2</v>
      </c>
      <c r="G42" s="5">
        <v>16.126484599999998</v>
      </c>
      <c r="H42" s="5">
        <v>88.60705824175822</v>
      </c>
      <c r="I42" s="5">
        <v>13.881613691931545</v>
      </c>
      <c r="J42" s="5">
        <v>15.673546308068458</v>
      </c>
      <c r="K42" s="5">
        <v>13.887868305739167</v>
      </c>
      <c r="L42" s="5">
        <v>12.99502930457452</v>
      </c>
      <c r="M42" s="5">
        <v>11.166125270946065</v>
      </c>
      <c r="N42" s="1"/>
      <c r="O42" s="1"/>
    </row>
    <row r="43" spans="1:15" ht="12.75">
      <c r="A43" s="1">
        <v>35</v>
      </c>
      <c r="B43" s="1" t="s">
        <v>37</v>
      </c>
      <c r="C43" s="1" t="s">
        <v>21</v>
      </c>
      <c r="D43" s="1" t="s">
        <v>19</v>
      </c>
      <c r="E43" s="1">
        <v>33</v>
      </c>
      <c r="F43" s="1">
        <v>17.8</v>
      </c>
      <c r="G43" s="5">
        <v>14.5205238</v>
      </c>
      <c r="H43" s="5">
        <v>81.57597640449438</v>
      </c>
      <c r="I43" s="5">
        <v>11.700632603406325</v>
      </c>
      <c r="J43" s="5">
        <v>15.717287396593674</v>
      </c>
      <c r="K43" s="5">
        <v>12.821530658071824</v>
      </c>
      <c r="L43" s="5">
        <v>11.373652288810899</v>
      </c>
      <c r="M43" s="5">
        <v>10.308768368298955</v>
      </c>
      <c r="N43" s="1"/>
      <c r="O43" s="1"/>
    </row>
    <row r="44" spans="1:15" ht="12.75">
      <c r="A44" s="1">
        <v>36</v>
      </c>
      <c r="B44" s="1" t="s">
        <v>38</v>
      </c>
      <c r="C44" s="1" t="s">
        <v>39</v>
      </c>
      <c r="D44" s="1" t="s">
        <v>19</v>
      </c>
      <c r="E44" s="1">
        <v>33</v>
      </c>
      <c r="F44" s="1">
        <v>22.8</v>
      </c>
      <c r="G44" s="5">
        <v>20.4600003</v>
      </c>
      <c r="H44" s="5">
        <v>89.73684342105264</v>
      </c>
      <c r="I44" s="5">
        <v>10.56</v>
      </c>
      <c r="J44" s="5">
        <v>20.392319999999998</v>
      </c>
      <c r="K44" s="5">
        <v>18.29942426832</v>
      </c>
      <c r="L44" s="5">
        <v>17.25297640248</v>
      </c>
      <c r="M44" s="5">
        <v>14.713104939352764</v>
      </c>
      <c r="N44" s="1"/>
      <c r="O44" s="1"/>
    </row>
    <row r="45" spans="1:15" ht="12.75">
      <c r="A45" s="1">
        <v>37</v>
      </c>
      <c r="B45" s="1" t="s">
        <v>49</v>
      </c>
      <c r="C45" s="1" t="s">
        <v>48</v>
      </c>
      <c r="D45" s="1" t="s">
        <v>19</v>
      </c>
      <c r="E45" s="1">
        <v>33</v>
      </c>
      <c r="F45" s="1">
        <v>22.8</v>
      </c>
      <c r="G45" s="5">
        <v>19.895964</v>
      </c>
      <c r="H45" s="5">
        <v>87.26299999999999</v>
      </c>
      <c r="I45" s="5">
        <v>10.094093264248704</v>
      </c>
      <c r="J45" s="5">
        <v>20.498546735751297</v>
      </c>
      <c r="K45" s="5">
        <v>17.887646838018654</v>
      </c>
      <c r="L45" s="5">
        <v>16.582196889152332</v>
      </c>
      <c r="M45" s="5">
        <v>14.382027608457209</v>
      </c>
      <c r="N45" s="1"/>
      <c r="O45" s="1"/>
    </row>
    <row r="46" spans="1:15" ht="12.75">
      <c r="A46" s="1">
        <v>38</v>
      </c>
      <c r="B46" s="1" t="s">
        <v>42</v>
      </c>
      <c r="C46" s="1" t="s">
        <v>43</v>
      </c>
      <c r="D46" s="1" t="s">
        <v>19</v>
      </c>
      <c r="E46" s="1">
        <v>33</v>
      </c>
      <c r="F46" s="1">
        <v>21.4</v>
      </c>
      <c r="G46" s="5">
        <v>19.461594</v>
      </c>
      <c r="H46" s="5">
        <v>90.9420280373832</v>
      </c>
      <c r="I46" s="5">
        <v>12.228804071246827</v>
      </c>
      <c r="J46" s="5">
        <v>18.78303592875318</v>
      </c>
      <c r="K46" s="5">
        <v>17.081673800598473</v>
      </c>
      <c r="L46" s="5">
        <v>16.23099273652112</v>
      </c>
      <c r="M46" s="5">
        <v>13.73400908590832</v>
      </c>
      <c r="N46" s="1"/>
      <c r="O46" s="1"/>
    </row>
    <row r="47" spans="1:15" ht="12.75">
      <c r="A47" s="1">
        <v>39</v>
      </c>
      <c r="B47" s="1" t="s">
        <v>50</v>
      </c>
      <c r="C47" s="1" t="s">
        <v>21</v>
      </c>
      <c r="D47" s="1" t="s">
        <v>19</v>
      </c>
      <c r="E47" s="1">
        <v>33</v>
      </c>
      <c r="F47" s="1">
        <v>20.9</v>
      </c>
      <c r="G47" s="5">
        <v>18.414819899999998</v>
      </c>
      <c r="H47" s="5">
        <v>88.1091861244019</v>
      </c>
      <c r="I47" s="5">
        <v>13.935524652338813</v>
      </c>
      <c r="J47" s="5">
        <v>17.98747534766119</v>
      </c>
      <c r="K47" s="5">
        <v>15.848618133151703</v>
      </c>
      <c r="L47" s="5">
        <v>14.77918952589696</v>
      </c>
      <c r="M47" s="5">
        <v>12.742607544242576</v>
      </c>
      <c r="N47" s="1"/>
      <c r="O47" s="1"/>
    </row>
    <row r="48" spans="1:15" ht="12.75">
      <c r="A48" s="1">
        <v>40</v>
      </c>
      <c r="B48" s="1" t="s">
        <v>51</v>
      </c>
      <c r="C48" s="1" t="s">
        <v>35</v>
      </c>
      <c r="D48" s="1" t="s">
        <v>19</v>
      </c>
      <c r="E48" s="1">
        <v>33</v>
      </c>
      <c r="F48" s="1">
        <v>21.8</v>
      </c>
      <c r="G48" s="5">
        <v>18.7432014</v>
      </c>
      <c r="H48" s="5">
        <v>85.9779880733945</v>
      </c>
      <c r="I48" s="5">
        <v>11.784859335038357</v>
      </c>
      <c r="J48" s="5">
        <v>19.230900664961638</v>
      </c>
      <c r="K48" s="5">
        <v>16.534341480127058</v>
      </c>
      <c r="L48" s="5">
        <v>15.186061887709768</v>
      </c>
      <c r="M48" s="5">
        <v>13.29394289859462</v>
      </c>
      <c r="N48" s="1"/>
      <c r="O48" s="1"/>
    </row>
    <row r="49" spans="1:15" ht="12.75">
      <c r="A49" s="1"/>
      <c r="B49" s="1"/>
      <c r="C49" s="1"/>
      <c r="D49" s="1"/>
      <c r="E49" s="6" t="s">
        <v>57</v>
      </c>
      <c r="F49" s="7">
        <f>AVERAGE(F36:F48)</f>
        <v>20.87692307692308</v>
      </c>
      <c r="G49" s="7">
        <f aca="true" t="shared" si="2" ref="G49:M49">AVERAGE(G36:G48)</f>
        <v>18.41373933076923</v>
      </c>
      <c r="H49" s="7">
        <f t="shared" si="2"/>
        <v>88.11003997834604</v>
      </c>
      <c r="I49" s="7">
        <f t="shared" si="2"/>
        <v>13.244395917940771</v>
      </c>
      <c r="J49" s="7">
        <f t="shared" si="2"/>
        <v>18.11472100513615</v>
      </c>
      <c r="K49" s="7">
        <f t="shared" si="2"/>
        <v>15.97399319551312</v>
      </c>
      <c r="L49" s="7">
        <f t="shared" si="2"/>
        <v>14.903629290701604</v>
      </c>
      <c r="M49" s="7">
        <f t="shared" si="2"/>
        <v>12.843411614482912</v>
      </c>
      <c r="N49" s="1"/>
      <c r="O49" s="1"/>
    </row>
    <row r="50" spans="1:15" ht="12.75">
      <c r="A50" s="1"/>
      <c r="B50" s="1"/>
      <c r="C50" s="1"/>
      <c r="D50" s="4" t="s">
        <v>58</v>
      </c>
      <c r="E50" s="4"/>
      <c r="F50" s="8">
        <f>AVERAGE(F36:F48,F24:F33,F6:F21)</f>
        <v>21.23589743589744</v>
      </c>
      <c r="G50" s="8">
        <f aca="true" t="shared" si="3" ref="G50:M50">AVERAGE(G36:G48,G24:G33,G6:G21)</f>
        <v>18.881997710256417</v>
      </c>
      <c r="H50" s="8">
        <f t="shared" si="3"/>
        <v>88.80712224692778</v>
      </c>
      <c r="I50" s="8">
        <f t="shared" si="3"/>
        <v>13.60018551671656</v>
      </c>
      <c r="J50" s="8">
        <f t="shared" si="3"/>
        <v>18.353256021744972</v>
      </c>
      <c r="K50" s="8">
        <f t="shared" si="3"/>
        <v>16.32168664022564</v>
      </c>
      <c r="L50" s="8">
        <f t="shared" si="3"/>
        <v>15.30590194946597</v>
      </c>
      <c r="M50" s="8">
        <f t="shared" si="3"/>
        <v>13.122964132844736</v>
      </c>
      <c r="N50" s="1"/>
      <c r="O50" s="1"/>
    </row>
    <row r="51" spans="1:15" ht="12.75">
      <c r="A51" s="1"/>
      <c r="B51" s="1"/>
      <c r="C51" s="1"/>
      <c r="D51" s="1"/>
      <c r="E51" s="1"/>
      <c r="F51" s="1"/>
      <c r="G51" s="5"/>
      <c r="H51" s="5"/>
      <c r="I51" s="5"/>
      <c r="J51" s="5"/>
      <c r="K51" s="5"/>
      <c r="L51" s="5"/>
      <c r="M51" s="5"/>
      <c r="N51" s="1"/>
      <c r="O51" s="1"/>
    </row>
    <row r="52" spans="1:15" ht="12.75">
      <c r="A52" s="1">
        <v>41</v>
      </c>
      <c r="B52" s="1" t="s">
        <v>59</v>
      </c>
      <c r="C52" s="1" t="s">
        <v>48</v>
      </c>
      <c r="D52" s="1" t="s">
        <v>60</v>
      </c>
      <c r="E52" s="1">
        <v>29</v>
      </c>
      <c r="F52" s="1">
        <v>22.2</v>
      </c>
      <c r="G52" s="5">
        <v>20.33</v>
      </c>
      <c r="H52" s="5">
        <v>91.57657657657657</v>
      </c>
      <c r="I52" s="5">
        <v>14.202724935732647</v>
      </c>
      <c r="J52" s="5">
        <v>19.04699506426735</v>
      </c>
      <c r="K52" s="5">
        <v>17.442586020565553</v>
      </c>
      <c r="L52" s="5">
        <v>16.640381498714653</v>
      </c>
      <c r="M52" s="5">
        <v>14.024189765278837</v>
      </c>
      <c r="N52" s="1"/>
      <c r="O52" s="1"/>
    </row>
    <row r="53" spans="1:15" ht="12.75">
      <c r="A53" s="1">
        <v>42</v>
      </c>
      <c r="B53" s="1" t="s">
        <v>61</v>
      </c>
      <c r="C53" s="1" t="s">
        <v>55</v>
      </c>
      <c r="D53" s="1" t="s">
        <v>60</v>
      </c>
      <c r="E53" s="1">
        <v>29</v>
      </c>
      <c r="F53" s="1">
        <v>20</v>
      </c>
      <c r="G53" s="5">
        <v>18.47</v>
      </c>
      <c r="H53" s="5">
        <v>92.35</v>
      </c>
      <c r="I53" s="5">
        <v>15.675</v>
      </c>
      <c r="J53" s="5">
        <v>16.865</v>
      </c>
      <c r="K53" s="5">
        <v>15.5748275</v>
      </c>
      <c r="L53" s="5">
        <v>14.92974125</v>
      </c>
      <c r="M53" s="5">
        <v>12.522474371859298</v>
      </c>
      <c r="N53" s="1"/>
      <c r="O53" s="1"/>
    </row>
    <row r="54" spans="1:15" ht="12.75">
      <c r="A54" s="1">
        <v>43</v>
      </c>
      <c r="B54" s="1" t="s">
        <v>62</v>
      </c>
      <c r="C54" s="1" t="s">
        <v>32</v>
      </c>
      <c r="D54" s="1" t="s">
        <v>60</v>
      </c>
      <c r="E54" s="1">
        <v>29</v>
      </c>
      <c r="F54" s="1">
        <v>22</v>
      </c>
      <c r="G54" s="5">
        <v>19.9</v>
      </c>
      <c r="H54" s="5">
        <v>90.45454545454544</v>
      </c>
      <c r="I54" s="5">
        <v>14.82871794871794</v>
      </c>
      <c r="J54" s="5">
        <v>18.737682051282054</v>
      </c>
      <c r="K54" s="5">
        <v>16.94908512820513</v>
      </c>
      <c r="L54" s="5">
        <v>16.05478666666667</v>
      </c>
      <c r="M54" s="5">
        <v>13.62740512820513</v>
      </c>
      <c r="N54" s="1"/>
      <c r="O54" s="1"/>
    </row>
    <row r="55" spans="1:15" ht="12.75">
      <c r="A55" s="1">
        <v>44</v>
      </c>
      <c r="B55" s="1" t="s">
        <v>63</v>
      </c>
      <c r="C55" s="1" t="s">
        <v>32</v>
      </c>
      <c r="D55" s="1" t="s">
        <v>60</v>
      </c>
      <c r="E55" s="1">
        <v>29</v>
      </c>
      <c r="F55" s="1">
        <v>23</v>
      </c>
      <c r="G55" s="5">
        <v>21.01</v>
      </c>
      <c r="H55" s="5">
        <v>91.34782608695653</v>
      </c>
      <c r="I55" s="5">
        <v>12.120779220779218</v>
      </c>
      <c r="J55" s="5">
        <v>20.212220779220782</v>
      </c>
      <c r="K55" s="5">
        <v>18.46342428571429</v>
      </c>
      <c r="L55" s="5">
        <v>17.589026038961045</v>
      </c>
      <c r="M55" s="5">
        <v>14.844964249820535</v>
      </c>
      <c r="N55" s="1"/>
      <c r="O55" s="1"/>
    </row>
    <row r="56" spans="1:15" ht="12.75">
      <c r="A56" s="1">
        <v>45</v>
      </c>
      <c r="B56" s="1" t="s">
        <v>64</v>
      </c>
      <c r="C56" s="1" t="s">
        <v>28</v>
      </c>
      <c r="D56" s="1" t="s">
        <v>60</v>
      </c>
      <c r="E56" s="1">
        <v>29</v>
      </c>
      <c r="F56" s="1">
        <v>20.6</v>
      </c>
      <c r="G56" s="5">
        <v>18.79</v>
      </c>
      <c r="H56" s="5">
        <v>91.2135922330097</v>
      </c>
      <c r="I56" s="5">
        <v>14.714508816120906</v>
      </c>
      <c r="J56" s="5">
        <v>17.568811183879095</v>
      </c>
      <c r="K56" s="5">
        <v>16.02514379345088</v>
      </c>
      <c r="L56" s="5">
        <v>15.253310098236772</v>
      </c>
      <c r="M56" s="5">
        <v>12.884537723377592</v>
      </c>
      <c r="N56" s="1"/>
      <c r="O56" s="1"/>
    </row>
    <row r="57" spans="1:15" ht="12.75">
      <c r="A57" s="1">
        <v>45</v>
      </c>
      <c r="B57" s="1" t="s">
        <v>65</v>
      </c>
      <c r="C57" s="1" t="s">
        <v>35</v>
      </c>
      <c r="D57" s="1" t="s">
        <v>60</v>
      </c>
      <c r="E57" s="1">
        <v>29</v>
      </c>
      <c r="F57" s="1">
        <v>21.6</v>
      </c>
      <c r="G57" s="5">
        <v>18.5</v>
      </c>
      <c r="H57" s="5">
        <v>85.64814814814814</v>
      </c>
      <c r="I57" s="5">
        <v>14.452653061224499</v>
      </c>
      <c r="J57" s="5">
        <v>18.47822693877551</v>
      </c>
      <c r="K57" s="5">
        <v>15.826259183673468</v>
      </c>
      <c r="L57" s="5">
        <v>14.500275306122447</v>
      </c>
      <c r="M57" s="5">
        <v>12.724630499435953</v>
      </c>
      <c r="N57" s="1"/>
      <c r="O57" s="1"/>
    </row>
    <row r="58" spans="1:15" ht="12.75">
      <c r="A58" s="1">
        <v>46</v>
      </c>
      <c r="B58" s="1" t="s">
        <v>66</v>
      </c>
      <c r="C58" s="1" t="s">
        <v>53</v>
      </c>
      <c r="D58" s="1" t="s">
        <v>60</v>
      </c>
      <c r="E58" s="1">
        <v>29</v>
      </c>
      <c r="F58" s="1">
        <v>20.3</v>
      </c>
      <c r="G58" s="5">
        <v>16.87</v>
      </c>
      <c r="H58" s="5">
        <v>83.10344827586206</v>
      </c>
      <c r="I58" s="5">
        <v>12.323588456712674</v>
      </c>
      <c r="J58" s="5">
        <v>17.798311543287326</v>
      </c>
      <c r="K58" s="5">
        <v>14.791010627352573</v>
      </c>
      <c r="L58" s="5">
        <v>13.287360169385197</v>
      </c>
      <c r="M58" s="5">
        <v>11.892269851137748</v>
      </c>
      <c r="N58" s="1"/>
      <c r="O58" s="1"/>
    </row>
    <row r="59" spans="1:15" ht="12.75">
      <c r="A59" s="1">
        <v>47</v>
      </c>
      <c r="B59" s="1" t="s">
        <v>67</v>
      </c>
      <c r="C59" s="1" t="s">
        <v>53</v>
      </c>
      <c r="D59" s="1" t="s">
        <v>60</v>
      </c>
      <c r="E59" s="1">
        <v>29</v>
      </c>
      <c r="F59" s="1">
        <v>18.8</v>
      </c>
      <c r="G59" s="5">
        <v>16.11</v>
      </c>
      <c r="H59" s="5">
        <v>85.69148936170212</v>
      </c>
      <c r="I59" s="5">
        <v>11.18768472906404</v>
      </c>
      <c r="J59" s="5">
        <v>16.69671527093596</v>
      </c>
      <c r="K59" s="5">
        <v>14.307663990147782</v>
      </c>
      <c r="L59" s="5">
        <v>13.113138349753694</v>
      </c>
      <c r="M59" s="5">
        <v>11.5036494393148</v>
      </c>
      <c r="N59" s="1"/>
      <c r="O59" s="1"/>
    </row>
    <row r="60" spans="1:15" ht="12.75">
      <c r="A60" s="1">
        <v>48</v>
      </c>
      <c r="B60" s="1" t="s">
        <v>68</v>
      </c>
      <c r="C60" s="1" t="s">
        <v>53</v>
      </c>
      <c r="D60" s="1" t="s">
        <v>60</v>
      </c>
      <c r="E60" s="1">
        <v>29</v>
      </c>
      <c r="F60" s="1">
        <v>21.8</v>
      </c>
      <c r="G60" s="5">
        <v>18.78</v>
      </c>
      <c r="H60" s="5">
        <v>86.1467889908257</v>
      </c>
      <c r="I60" s="5">
        <v>13.44</v>
      </c>
      <c r="J60" s="5">
        <v>18.87008</v>
      </c>
      <c r="K60" s="5">
        <v>16.255968</v>
      </c>
      <c r="L60" s="5">
        <v>14.948911999999998</v>
      </c>
      <c r="M60" s="5">
        <v>13.070125025125629</v>
      </c>
      <c r="N60" s="1"/>
      <c r="O60" s="1"/>
    </row>
    <row r="61" spans="1:15" ht="12.75">
      <c r="A61" s="1">
        <v>49</v>
      </c>
      <c r="B61" s="1" t="s">
        <v>69</v>
      </c>
      <c r="C61" s="1" t="s">
        <v>70</v>
      </c>
      <c r="D61" s="1" t="s">
        <v>60</v>
      </c>
      <c r="E61" s="1">
        <v>29</v>
      </c>
      <c r="F61" s="1">
        <v>21.4</v>
      </c>
      <c r="G61" s="5">
        <v>19.29</v>
      </c>
      <c r="H61" s="5">
        <v>90.14018691588785</v>
      </c>
      <c r="I61" s="5">
        <v>13.662137404580154</v>
      </c>
      <c r="J61" s="5">
        <v>18.476302595419845</v>
      </c>
      <c r="K61" s="5">
        <v>16.654573694656488</v>
      </c>
      <c r="L61" s="5">
        <v>15.74370924427481</v>
      </c>
      <c r="M61" s="5">
        <v>13.390612015804212</v>
      </c>
      <c r="N61" s="1"/>
      <c r="O61" s="1"/>
    </row>
    <row r="62" spans="1:15" ht="12.75">
      <c r="A62" s="1">
        <v>50</v>
      </c>
      <c r="B62" s="1" t="s">
        <v>71</v>
      </c>
      <c r="C62" s="1" t="s">
        <v>32</v>
      </c>
      <c r="D62" s="1" t="s">
        <v>60</v>
      </c>
      <c r="E62" s="1">
        <v>29</v>
      </c>
      <c r="F62" s="1">
        <v>20.4</v>
      </c>
      <c r="G62" s="5">
        <v>16.52</v>
      </c>
      <c r="H62" s="5">
        <v>80.98039215686275</v>
      </c>
      <c r="I62" s="5">
        <v>13.547839195979895</v>
      </c>
      <c r="J62" s="5">
        <v>17.6362408040201</v>
      </c>
      <c r="K62" s="5">
        <v>14.28189696482412</v>
      </c>
      <c r="L62" s="5">
        <v>12.60472504522613</v>
      </c>
      <c r="M62" s="5">
        <v>11.48293223302442</v>
      </c>
      <c r="N62" s="1"/>
      <c r="O62" s="1"/>
    </row>
    <row r="63" spans="1:15" ht="12.75">
      <c r="A63" s="1">
        <v>51</v>
      </c>
      <c r="B63" s="1" t="s">
        <v>72</v>
      </c>
      <c r="C63" s="1" t="s">
        <v>32</v>
      </c>
      <c r="D63" s="1" t="s">
        <v>60</v>
      </c>
      <c r="E63" s="1">
        <v>29</v>
      </c>
      <c r="F63" s="1">
        <v>24.2</v>
      </c>
      <c r="G63" s="5">
        <v>22.56</v>
      </c>
      <c r="H63" s="5">
        <v>93.22314049586777</v>
      </c>
      <c r="I63" s="5">
        <v>11.730976253298149</v>
      </c>
      <c r="J63" s="5">
        <v>21.361103746701847</v>
      </c>
      <c r="K63" s="5">
        <v>19.913491757255937</v>
      </c>
      <c r="L63" s="5">
        <v>19.18968576253298</v>
      </c>
      <c r="M63" s="5">
        <v>16.010847644024874</v>
      </c>
      <c r="N63" s="1"/>
      <c r="O63" s="1"/>
    </row>
    <row r="64" spans="1:15" ht="12.75">
      <c r="A64" s="1"/>
      <c r="B64" s="1"/>
      <c r="C64" s="1"/>
      <c r="D64" s="1"/>
      <c r="E64" s="6" t="s">
        <v>44</v>
      </c>
      <c r="F64" s="7">
        <f>AVERAGE(F52:F63)</f>
        <v>21.358333333333338</v>
      </c>
      <c r="G64" s="7">
        <f aca="true" t="shared" si="4" ref="G64:M64">AVERAGE(G52:G63)</f>
        <v>18.927500000000002</v>
      </c>
      <c r="H64" s="7">
        <f t="shared" si="4"/>
        <v>88.48967789135372</v>
      </c>
      <c r="I64" s="7">
        <f t="shared" si="4"/>
        <v>13.490550835184175</v>
      </c>
      <c r="J64" s="7">
        <f t="shared" si="4"/>
        <v>18.47897416481582</v>
      </c>
      <c r="K64" s="7">
        <f t="shared" si="4"/>
        <v>16.373827578820517</v>
      </c>
      <c r="L64" s="7">
        <f t="shared" si="4"/>
        <v>15.321254285822866</v>
      </c>
      <c r="M64" s="7">
        <f t="shared" si="4"/>
        <v>13.164886495534086</v>
      </c>
      <c r="N64" s="1"/>
      <c r="O64" s="1"/>
    </row>
    <row r="65" spans="1:15" ht="12.75">
      <c r="A65" s="1"/>
      <c r="B65" s="1"/>
      <c r="C65" s="1"/>
      <c r="D65" s="1"/>
      <c r="E65" s="1"/>
      <c r="F65" s="1"/>
      <c r="G65" s="5"/>
      <c r="H65" s="5"/>
      <c r="I65" s="5"/>
      <c r="J65" s="5"/>
      <c r="K65" s="5"/>
      <c r="L65" s="5"/>
      <c r="M65" s="5"/>
      <c r="N65" s="1"/>
      <c r="O65" s="1"/>
    </row>
    <row r="66" spans="1:15" ht="12.75">
      <c r="A66" s="1">
        <v>52</v>
      </c>
      <c r="B66" s="1" t="s">
        <v>73</v>
      </c>
      <c r="C66" s="1" t="s">
        <v>48</v>
      </c>
      <c r="D66" s="1" t="s">
        <v>60</v>
      </c>
      <c r="E66" s="1">
        <v>31</v>
      </c>
      <c r="F66" s="1">
        <v>22.1</v>
      </c>
      <c r="G66" s="5">
        <v>19.356948</v>
      </c>
      <c r="H66" s="5">
        <v>87.588</v>
      </c>
      <c r="I66" s="5">
        <v>12.157047496790756</v>
      </c>
      <c r="J66" s="5">
        <v>19.41329250320924</v>
      </c>
      <c r="K66" s="5">
        <v>17.00371463771091</v>
      </c>
      <c r="L66" s="5">
        <v>15.798925704961745</v>
      </c>
      <c r="M66" s="5">
        <v>13.671328351928372</v>
      </c>
      <c r="N66" s="1"/>
      <c r="O66" s="1"/>
    </row>
    <row r="67" spans="1:15" ht="12.75">
      <c r="A67" s="1">
        <v>53</v>
      </c>
      <c r="B67" s="1" t="s">
        <v>74</v>
      </c>
      <c r="C67" s="1" t="s">
        <v>55</v>
      </c>
      <c r="D67" s="1" t="s">
        <v>60</v>
      </c>
      <c r="E67" s="1">
        <v>31</v>
      </c>
      <c r="F67" s="1">
        <v>22.6</v>
      </c>
      <c r="G67" s="5">
        <v>20.2580595</v>
      </c>
      <c r="H67" s="5">
        <v>89.6374314159292</v>
      </c>
      <c r="I67" s="5">
        <v>14.610387596899226</v>
      </c>
      <c r="J67" s="5">
        <v>19.298052403100776</v>
      </c>
      <c r="K67" s="5">
        <v>17.298278487439536</v>
      </c>
      <c r="L67" s="5">
        <v>16.298391529608914</v>
      </c>
      <c r="M67" s="5">
        <v>13.908163607991586</v>
      </c>
      <c r="N67" s="1"/>
      <c r="O67" s="1"/>
    </row>
    <row r="68" spans="1:15" ht="12.75">
      <c r="A68" s="1">
        <v>54</v>
      </c>
      <c r="B68" s="1" t="s">
        <v>75</v>
      </c>
      <c r="C68" s="1" t="s">
        <v>32</v>
      </c>
      <c r="D68" s="1" t="s">
        <v>60</v>
      </c>
      <c r="E68" s="1">
        <v>31</v>
      </c>
      <c r="F68" s="1">
        <v>24</v>
      </c>
      <c r="G68" s="5">
        <v>21.708372699999998</v>
      </c>
      <c r="H68" s="5">
        <v>90.45155291666666</v>
      </c>
      <c r="I68" s="5">
        <v>13.28315789473685</v>
      </c>
      <c r="J68" s="5">
        <v>20.812042105263156</v>
      </c>
      <c r="K68" s="5">
        <v>18.82481527788105</v>
      </c>
      <c r="L68" s="5">
        <v>17.83120186419</v>
      </c>
      <c r="M68" s="5">
        <v>15.135529871663156</v>
      </c>
      <c r="N68" s="1"/>
      <c r="O68" s="1"/>
    </row>
    <row r="69" spans="1:15" ht="12.75">
      <c r="A69" s="1">
        <v>55</v>
      </c>
      <c r="B69" s="1" t="s">
        <v>76</v>
      </c>
      <c r="C69" s="1" t="s">
        <v>32</v>
      </c>
      <c r="D69" s="1" t="s">
        <v>60</v>
      </c>
      <c r="E69" s="1">
        <v>31</v>
      </c>
      <c r="F69" s="1">
        <v>23.1</v>
      </c>
      <c r="G69" s="5">
        <v>21.015057</v>
      </c>
      <c r="H69" s="5">
        <v>90.97427272727272</v>
      </c>
      <c r="I69" s="5">
        <v>12.710351105331597</v>
      </c>
      <c r="J69" s="5">
        <v>20.163908894668403</v>
      </c>
      <c r="K69" s="5">
        <v>18.343969470314434</v>
      </c>
      <c r="L69" s="5">
        <v>17.43399975813745</v>
      </c>
      <c r="M69" s="5">
        <v>14.748920177137233</v>
      </c>
      <c r="N69" s="1"/>
      <c r="O69" s="1"/>
    </row>
    <row r="70" spans="1:15" ht="12.75">
      <c r="A70" s="1">
        <v>56</v>
      </c>
      <c r="B70" s="1" t="s">
        <v>77</v>
      </c>
      <c r="C70" s="1" t="s">
        <v>28</v>
      </c>
      <c r="D70" s="1" t="s">
        <v>60</v>
      </c>
      <c r="E70" s="1">
        <v>31</v>
      </c>
      <c r="F70" s="1">
        <v>21.9</v>
      </c>
      <c r="G70" s="5">
        <v>19.664601599999997</v>
      </c>
      <c r="H70" s="5">
        <v>89.79270136986301</v>
      </c>
      <c r="I70" s="5">
        <v>14.090524967989756</v>
      </c>
      <c r="J70" s="5">
        <v>18.814175032010244</v>
      </c>
      <c r="K70" s="5">
        <v>16.893756001696286</v>
      </c>
      <c r="L70" s="5">
        <v>15.933546486539306</v>
      </c>
      <c r="M70" s="5">
        <v>13.582919398348773</v>
      </c>
      <c r="N70" s="1"/>
      <c r="O70" s="1"/>
    </row>
    <row r="71" spans="1:15" ht="12.75">
      <c r="A71" s="1">
        <v>57</v>
      </c>
      <c r="B71" s="1" t="s">
        <v>78</v>
      </c>
      <c r="C71" s="1" t="s">
        <v>35</v>
      </c>
      <c r="D71" s="1" t="s">
        <v>60</v>
      </c>
      <c r="E71" s="1">
        <v>31</v>
      </c>
      <c r="F71" s="1">
        <v>23.1</v>
      </c>
      <c r="G71" s="5">
        <v>20.603836</v>
      </c>
      <c r="H71" s="5">
        <v>89.19409523809524</v>
      </c>
      <c r="I71" s="5">
        <v>15.010039011703508</v>
      </c>
      <c r="J71" s="5">
        <v>19.632680988296492</v>
      </c>
      <c r="K71" s="5">
        <v>17.51119217849259</v>
      </c>
      <c r="L71" s="5">
        <v>16.45044777359064</v>
      </c>
      <c r="M71" s="5">
        <v>14.079350495270424</v>
      </c>
      <c r="N71" s="1"/>
      <c r="O71" s="1"/>
    </row>
    <row r="72" spans="1:15" ht="12.75">
      <c r="A72" s="1">
        <v>1</v>
      </c>
      <c r="B72" s="1" t="s">
        <v>79</v>
      </c>
      <c r="C72" s="1" t="s">
        <v>53</v>
      </c>
      <c r="D72" s="1" t="s">
        <v>60</v>
      </c>
      <c r="E72" s="1">
        <v>31</v>
      </c>
      <c r="F72" s="1">
        <v>20.9</v>
      </c>
      <c r="G72" s="5">
        <v>17.7527787</v>
      </c>
      <c r="H72" s="5">
        <v>84.94152488038279</v>
      </c>
      <c r="I72" s="5">
        <v>13.843565107458915</v>
      </c>
      <c r="J72" s="5">
        <v>18.006694892541088</v>
      </c>
      <c r="K72" s="5">
        <v>15.295161222282402</v>
      </c>
      <c r="L72" s="5">
        <v>13.93939438715306</v>
      </c>
      <c r="M72" s="5">
        <v>12.297617063141631</v>
      </c>
      <c r="N72" s="1"/>
      <c r="O72" s="1"/>
    </row>
    <row r="73" spans="1:15" ht="12.75">
      <c r="A73" s="1">
        <v>2</v>
      </c>
      <c r="B73" s="1" t="s">
        <v>80</v>
      </c>
      <c r="C73" s="1" t="s">
        <v>53</v>
      </c>
      <c r="D73" s="1" t="s">
        <v>60</v>
      </c>
      <c r="E73" s="1">
        <v>31</v>
      </c>
      <c r="F73" s="1">
        <v>25.5</v>
      </c>
      <c r="G73" s="5">
        <v>22.7775907</v>
      </c>
      <c r="H73" s="5">
        <v>89.32388509803923</v>
      </c>
      <c r="I73" s="5">
        <v>14.06993288590603</v>
      </c>
      <c r="J73" s="5">
        <v>21.91216711409396</v>
      </c>
      <c r="K73" s="5">
        <v>19.57279897548363</v>
      </c>
      <c r="L73" s="5">
        <v>18.403114906178462</v>
      </c>
      <c r="M73" s="5">
        <v>15.736923799383822</v>
      </c>
      <c r="N73" s="1"/>
      <c r="O73" s="1"/>
    </row>
    <row r="74" spans="1:15" ht="12.75">
      <c r="A74" s="1">
        <v>3</v>
      </c>
      <c r="B74" s="1" t="s">
        <v>81</v>
      </c>
      <c r="C74" s="1" t="s">
        <v>53</v>
      </c>
      <c r="D74" s="1" t="s">
        <v>60</v>
      </c>
      <c r="E74" s="1">
        <v>31</v>
      </c>
      <c r="F74" s="1">
        <v>23.6</v>
      </c>
      <c r="G74" s="5">
        <v>20.3992</v>
      </c>
      <c r="H74" s="5">
        <v>86.43728813559322</v>
      </c>
      <c r="I74" s="5">
        <v>14.350157068062822</v>
      </c>
      <c r="J74" s="5">
        <v>20.213362931937176</v>
      </c>
      <c r="K74" s="5">
        <v>17.471882759371727</v>
      </c>
      <c r="L74" s="5">
        <v>16.101142673089</v>
      </c>
      <c r="M74" s="5">
        <v>14.047744932158174</v>
      </c>
      <c r="N74" s="1"/>
      <c r="O74" s="1"/>
    </row>
    <row r="75" spans="1:15" ht="12.75">
      <c r="A75" s="1">
        <v>4</v>
      </c>
      <c r="B75" s="1" t="s">
        <v>82</v>
      </c>
      <c r="C75" s="1" t="s">
        <v>32</v>
      </c>
      <c r="D75" s="1" t="s">
        <v>60</v>
      </c>
      <c r="E75" s="1">
        <v>31</v>
      </c>
      <c r="F75" s="1">
        <v>22.7</v>
      </c>
      <c r="G75" s="5">
        <v>20.7209727</v>
      </c>
      <c r="H75" s="5">
        <v>91.28181806167402</v>
      </c>
      <c r="I75" s="5">
        <v>14.102664941785259</v>
      </c>
      <c r="J75" s="5">
        <v>19.498695058214746</v>
      </c>
      <c r="K75" s="5">
        <v>17.798763347440207</v>
      </c>
      <c r="L75" s="5">
        <v>16.94879749205294</v>
      </c>
      <c r="M75" s="5">
        <v>14.310563495429312</v>
      </c>
      <c r="N75" s="1"/>
      <c r="O75" s="1"/>
    </row>
    <row r="76" spans="1:15" ht="12.75">
      <c r="A76" s="1"/>
      <c r="B76" s="1"/>
      <c r="C76" s="1"/>
      <c r="D76" s="1"/>
      <c r="E76" s="6" t="s">
        <v>52</v>
      </c>
      <c r="F76" s="7">
        <f>AVERAGE(F66:F75)</f>
        <v>22.95</v>
      </c>
      <c r="G76" s="7">
        <f aca="true" t="shared" si="5" ref="G76:M76">AVERAGE(G66:G75)</f>
        <v>20.425741690000002</v>
      </c>
      <c r="H76" s="7">
        <f t="shared" si="5"/>
        <v>88.9622569843516</v>
      </c>
      <c r="I76" s="7">
        <f t="shared" si="5"/>
        <v>13.82278280766647</v>
      </c>
      <c r="J76" s="7">
        <f t="shared" si="5"/>
        <v>19.77650719233353</v>
      </c>
      <c r="K76" s="7">
        <f t="shared" si="5"/>
        <v>17.601433235811278</v>
      </c>
      <c r="L76" s="7">
        <f t="shared" si="5"/>
        <v>16.51389625755015</v>
      </c>
      <c r="M76" s="7">
        <f t="shared" si="5"/>
        <v>14.151906119245249</v>
      </c>
      <c r="N76" s="1"/>
      <c r="O76" s="1"/>
    </row>
    <row r="77" spans="1:15" ht="12.75">
      <c r="A77" s="1"/>
      <c r="B77" s="1"/>
      <c r="C77" s="1"/>
      <c r="D77" s="1"/>
      <c r="E77" s="1"/>
      <c r="F77" s="1"/>
      <c r="G77" s="5"/>
      <c r="H77" s="5"/>
      <c r="I77" s="5"/>
      <c r="J77" s="5"/>
      <c r="K77" s="5"/>
      <c r="L77" s="5"/>
      <c r="M77" s="5"/>
      <c r="N77" s="1"/>
      <c r="O77" s="1"/>
    </row>
    <row r="78" spans="1:15" ht="12.75">
      <c r="A78" s="1">
        <v>5</v>
      </c>
      <c r="B78" s="1" t="s">
        <v>73</v>
      </c>
      <c r="C78" s="1" t="s">
        <v>48</v>
      </c>
      <c r="D78" s="1" t="s">
        <v>60</v>
      </c>
      <c r="E78" s="1">
        <v>33</v>
      </c>
      <c r="F78" s="1">
        <v>20.1</v>
      </c>
      <c r="G78" s="5">
        <v>17.849552</v>
      </c>
      <c r="H78" s="5">
        <v>88.80374129353233</v>
      </c>
      <c r="I78" s="5">
        <v>14.198998748435542</v>
      </c>
      <c r="J78" s="5">
        <v>17.246001251564454</v>
      </c>
      <c r="K78" s="5">
        <v>15.315094334918648</v>
      </c>
      <c r="L78" s="5">
        <v>14.349640876595744</v>
      </c>
      <c r="M78" s="5">
        <v>12.313643686366753</v>
      </c>
      <c r="N78" s="1"/>
      <c r="O78" s="1"/>
    </row>
    <row r="79" spans="1:15" ht="12.75">
      <c r="A79" s="1">
        <v>6</v>
      </c>
      <c r="B79" s="1" t="s">
        <v>74</v>
      </c>
      <c r="C79" s="1" t="s">
        <v>55</v>
      </c>
      <c r="D79" s="1" t="s">
        <v>60</v>
      </c>
      <c r="E79" s="1">
        <v>33</v>
      </c>
      <c r="F79" s="1">
        <v>19.6</v>
      </c>
      <c r="G79" s="5">
        <v>17.194708</v>
      </c>
      <c r="H79" s="5">
        <v>87.72810204081631</v>
      </c>
      <c r="I79" s="5">
        <v>14.496616915422896</v>
      </c>
      <c r="J79" s="5">
        <v>16.758663084577115</v>
      </c>
      <c r="K79" s="5">
        <v>14.702057051514425</v>
      </c>
      <c r="L79" s="5">
        <v>13.67375403498308</v>
      </c>
      <c r="M79" s="5">
        <v>11.820749388152302</v>
      </c>
      <c r="N79" s="1"/>
      <c r="O79" s="1"/>
    </row>
    <row r="80" spans="1:15" ht="12.75">
      <c r="A80" s="1">
        <v>7</v>
      </c>
      <c r="B80" s="1" t="s">
        <v>75</v>
      </c>
      <c r="C80" s="1" t="s">
        <v>32</v>
      </c>
      <c r="D80" s="1" t="s">
        <v>60</v>
      </c>
      <c r="E80" s="1">
        <v>33</v>
      </c>
      <c r="F80" s="1">
        <v>21.9</v>
      </c>
      <c r="G80" s="5">
        <v>20.113696</v>
      </c>
      <c r="H80" s="5">
        <v>91.84336073059362</v>
      </c>
      <c r="I80" s="5">
        <v>13.897976952624845</v>
      </c>
      <c r="J80" s="5">
        <v>18.85634304737516</v>
      </c>
      <c r="K80" s="5">
        <v>17.318299165598976</v>
      </c>
      <c r="L80" s="5">
        <v>16.549277224710885</v>
      </c>
      <c r="M80" s="5">
        <v>13.924260635657468</v>
      </c>
      <c r="N80" s="1"/>
      <c r="O80" s="1"/>
    </row>
    <row r="81" spans="1:15" ht="12.75">
      <c r="A81" s="1">
        <v>8</v>
      </c>
      <c r="B81" s="1" t="s">
        <v>76</v>
      </c>
      <c r="C81" s="1" t="s">
        <v>32</v>
      </c>
      <c r="D81" s="1" t="s">
        <v>60</v>
      </c>
      <c r="E81" s="1">
        <v>33</v>
      </c>
      <c r="F81" s="1">
        <v>22</v>
      </c>
      <c r="G81" s="5">
        <v>20.05752</v>
      </c>
      <c r="H81" s="5">
        <v>91.17054545454546</v>
      </c>
      <c r="I81" s="5">
        <v>14.634871794871788</v>
      </c>
      <c r="J81" s="5">
        <v>18.780328205128207</v>
      </c>
      <c r="K81" s="5">
        <v>17.12212766276923</v>
      </c>
      <c r="L81" s="5">
        <v>16.293027391589742</v>
      </c>
      <c r="M81" s="5">
        <v>13.766534804236567</v>
      </c>
      <c r="N81" s="1"/>
      <c r="O81" s="1"/>
    </row>
    <row r="82" spans="1:15" ht="12.75">
      <c r="A82" s="1">
        <v>9</v>
      </c>
      <c r="B82" s="1" t="s">
        <v>77</v>
      </c>
      <c r="C82" s="1" t="s">
        <v>28</v>
      </c>
      <c r="D82" s="1" t="s">
        <v>60</v>
      </c>
      <c r="E82" s="1">
        <v>33</v>
      </c>
      <c r="F82" s="1">
        <v>21.1</v>
      </c>
      <c r="G82" s="5">
        <v>18.4953339</v>
      </c>
      <c r="H82" s="5">
        <v>87.65561090047392</v>
      </c>
      <c r="I82" s="5">
        <v>15.256324461343478</v>
      </c>
      <c r="J82" s="5">
        <v>17.880915538656524</v>
      </c>
      <c r="K82" s="5">
        <v>15.673625750007146</v>
      </c>
      <c r="L82" s="5">
        <v>14.569980855682456</v>
      </c>
      <c r="M82" s="5">
        <v>12.601910150759515</v>
      </c>
      <c r="N82" s="1"/>
      <c r="O82" s="1"/>
    </row>
    <row r="83" spans="1:15" ht="12.75">
      <c r="A83" s="1">
        <v>10</v>
      </c>
      <c r="B83" s="1" t="s">
        <v>78</v>
      </c>
      <c r="C83" s="1" t="s">
        <v>35</v>
      </c>
      <c r="D83" s="1" t="s">
        <v>60</v>
      </c>
      <c r="E83" s="1">
        <v>33</v>
      </c>
      <c r="F83" s="1">
        <v>23.1</v>
      </c>
      <c r="G83" s="5">
        <v>20.244909</v>
      </c>
      <c r="H83" s="5">
        <v>87.64029870129869</v>
      </c>
      <c r="I83" s="5">
        <v>16.68717815344603</v>
      </c>
      <c r="J83" s="5">
        <v>19.245261846553966</v>
      </c>
      <c r="K83" s="5">
        <v>16.86660496816697</v>
      </c>
      <c r="L83" s="5">
        <v>15.677276528973474</v>
      </c>
      <c r="M83" s="5">
        <v>13.561089421641785</v>
      </c>
      <c r="N83" s="1"/>
      <c r="O83" s="1"/>
    </row>
    <row r="84" spans="1:15" ht="12.75">
      <c r="A84" s="1">
        <v>11</v>
      </c>
      <c r="B84" s="1" t="s">
        <v>79</v>
      </c>
      <c r="C84" s="1" t="s">
        <v>53</v>
      </c>
      <c r="D84" s="1" t="s">
        <v>60</v>
      </c>
      <c r="E84" s="1">
        <v>33</v>
      </c>
      <c r="F84" s="1">
        <v>22.9</v>
      </c>
      <c r="G84" s="5">
        <v>20.2943959</v>
      </c>
      <c r="H84" s="5">
        <v>88.62181615720525</v>
      </c>
      <c r="I84" s="5">
        <v>13.011050583657596</v>
      </c>
      <c r="J84" s="5">
        <v>19.92046941634241</v>
      </c>
      <c r="K84" s="5">
        <v>17.653881783803268</v>
      </c>
      <c r="L84" s="5">
        <v>16.520587967533697</v>
      </c>
      <c r="M84" s="5">
        <v>14.19407580607298</v>
      </c>
      <c r="N84" s="1"/>
      <c r="O84" s="1"/>
    </row>
    <row r="85" spans="1:15" ht="12.75">
      <c r="A85" s="1">
        <v>12</v>
      </c>
      <c r="B85" s="1" t="s">
        <v>80</v>
      </c>
      <c r="C85" s="1" t="s">
        <v>53</v>
      </c>
      <c r="D85" s="1" t="s">
        <v>60</v>
      </c>
      <c r="E85" s="1">
        <v>33</v>
      </c>
      <c r="F85" s="1">
        <v>22.4</v>
      </c>
      <c r="G85" s="5">
        <v>19.8936455</v>
      </c>
      <c r="H85" s="5">
        <v>88.8109174107143</v>
      </c>
      <c r="I85" s="5">
        <v>13.537938144329894</v>
      </c>
      <c r="J85" s="5">
        <v>19.367501855670103</v>
      </c>
      <c r="K85" s="5">
        <v>17.200456077557735</v>
      </c>
      <c r="L85" s="5">
        <v>16.11693318850155</v>
      </c>
      <c r="M85" s="5">
        <v>13.829512424167023</v>
      </c>
      <c r="N85" s="1"/>
      <c r="O85" s="1"/>
    </row>
    <row r="86" spans="1:15" ht="12.75">
      <c r="A86" s="1">
        <v>13</v>
      </c>
      <c r="B86" s="1" t="s">
        <v>81</v>
      </c>
      <c r="C86" s="1" t="s">
        <v>53</v>
      </c>
      <c r="D86" s="1" t="s">
        <v>60</v>
      </c>
      <c r="E86" s="1">
        <v>33</v>
      </c>
      <c r="F86" s="1">
        <v>20</v>
      </c>
      <c r="G86" s="5">
        <v>17.204709599999997</v>
      </c>
      <c r="H86" s="5">
        <v>86.02354799999998</v>
      </c>
      <c r="I86" s="5">
        <v>15.43</v>
      </c>
      <c r="J86" s="5">
        <v>16.914</v>
      </c>
      <c r="K86" s="5">
        <v>14.550022908719999</v>
      </c>
      <c r="L86" s="5">
        <v>13.368034363079998</v>
      </c>
      <c r="M86" s="5">
        <v>11.698510881382914</v>
      </c>
      <c r="N86" s="1"/>
      <c r="O86" s="1"/>
    </row>
    <row r="87" spans="1:15" ht="12.75">
      <c r="A87" s="1"/>
      <c r="B87" s="1"/>
      <c r="C87" s="1"/>
      <c r="D87" s="1"/>
      <c r="E87" s="6" t="s">
        <v>57</v>
      </c>
      <c r="F87" s="7">
        <f>AVERAGE(F78:F86)</f>
        <v>21.455555555555556</v>
      </c>
      <c r="G87" s="7">
        <f aca="true" t="shared" si="6" ref="G87:M87">AVERAGE(G78:G86)</f>
        <v>19.03871887777778</v>
      </c>
      <c r="H87" s="7">
        <f t="shared" si="6"/>
        <v>88.69977118768665</v>
      </c>
      <c r="I87" s="7">
        <f t="shared" si="6"/>
        <v>14.572328417125785</v>
      </c>
      <c r="J87" s="7">
        <f t="shared" si="6"/>
        <v>18.329942693985327</v>
      </c>
      <c r="K87" s="7">
        <f t="shared" si="6"/>
        <v>16.266907744784042</v>
      </c>
      <c r="L87" s="7">
        <f t="shared" si="6"/>
        <v>15.235390270183403</v>
      </c>
      <c r="M87" s="7">
        <f t="shared" si="6"/>
        <v>13.078920799826367</v>
      </c>
      <c r="N87" s="1"/>
      <c r="O87" s="1"/>
    </row>
    <row r="88" spans="1:15" ht="12.75">
      <c r="A88" s="1"/>
      <c r="B88" s="1"/>
      <c r="C88" s="1"/>
      <c r="D88" s="4" t="s">
        <v>58</v>
      </c>
      <c r="E88" s="4"/>
      <c r="F88" s="8">
        <f>AVERAGE(F78:F86,F66:F75,F52:F63)</f>
        <v>21.899999999999995</v>
      </c>
      <c r="G88" s="8">
        <f aca="true" t="shared" si="7" ref="G88:M88">AVERAGE(G78:G86,G66:G75,G52:G63)</f>
        <v>19.44309312258064</v>
      </c>
      <c r="H88" s="8">
        <f t="shared" si="7"/>
        <v>88.70311758803037</v>
      </c>
      <c r="I88" s="8">
        <f t="shared" si="7"/>
        <v>13.911786898484095</v>
      </c>
      <c r="J88" s="8">
        <f t="shared" si="7"/>
        <v>18.85426600474171</v>
      </c>
      <c r="K88" s="8">
        <f t="shared" si="7"/>
        <v>16.738788161516627</v>
      </c>
      <c r="L88" s="8">
        <f t="shared" si="7"/>
        <v>15.68104923990408</v>
      </c>
      <c r="M88" s="8">
        <f t="shared" si="7"/>
        <v>13.458322139912863</v>
      </c>
      <c r="N88" s="1"/>
      <c r="O88" s="1"/>
    </row>
    <row r="89" spans="1:15" ht="12.75">
      <c r="A89" s="1"/>
      <c r="B89" s="1"/>
      <c r="C89" s="1"/>
      <c r="D89" s="1"/>
      <c r="E89" s="1"/>
      <c r="F89" s="1"/>
      <c r="G89" s="5"/>
      <c r="H89" s="5"/>
      <c r="I89" s="5"/>
      <c r="J89" s="5"/>
      <c r="K89" s="5"/>
      <c r="L89" s="5"/>
      <c r="M89" s="5"/>
      <c r="N89" s="1"/>
      <c r="O89" s="1"/>
    </row>
    <row r="90" spans="1:15" ht="12.75">
      <c r="A90" s="1">
        <v>14</v>
      </c>
      <c r="B90" s="1" t="s">
        <v>83</v>
      </c>
      <c r="C90" s="1" t="s">
        <v>21</v>
      </c>
      <c r="D90" s="1" t="s">
        <v>84</v>
      </c>
      <c r="E90" s="1">
        <v>29</v>
      </c>
      <c r="F90" s="1">
        <v>21.8</v>
      </c>
      <c r="G90" s="5">
        <v>19.36</v>
      </c>
      <c r="H90" s="5">
        <v>88.80733944954127</v>
      </c>
      <c r="I90" s="5">
        <v>13.380460358056268</v>
      </c>
      <c r="J90" s="5">
        <v>18.883059641943735</v>
      </c>
      <c r="K90" s="5">
        <v>16.769542874680305</v>
      </c>
      <c r="L90" s="5">
        <v>15.71278449104859</v>
      </c>
      <c r="M90" s="5">
        <v>13.483049547481652</v>
      </c>
      <c r="N90" s="1"/>
      <c r="O90" s="1"/>
    </row>
    <row r="91" spans="1:15" ht="12.75">
      <c r="A91" s="1">
        <v>15</v>
      </c>
      <c r="B91" s="1" t="s">
        <v>85</v>
      </c>
      <c r="C91" s="1" t="s">
        <v>21</v>
      </c>
      <c r="D91" s="1" t="s">
        <v>84</v>
      </c>
      <c r="E91" s="1">
        <v>29</v>
      </c>
      <c r="F91" s="1">
        <v>22.2</v>
      </c>
      <c r="G91" s="5">
        <v>19.75</v>
      </c>
      <c r="H91" s="5">
        <v>88.96396396396396</v>
      </c>
      <c r="I91" s="5">
        <v>11.794447300771207</v>
      </c>
      <c r="J91" s="5">
        <v>19.58163269922879</v>
      </c>
      <c r="K91" s="5">
        <v>17.420596658097686</v>
      </c>
      <c r="L91" s="5">
        <v>16.340078637532134</v>
      </c>
      <c r="M91" s="5">
        <v>14.006509875857436</v>
      </c>
      <c r="N91" s="1"/>
      <c r="O91" s="1"/>
    </row>
    <row r="92" spans="1:15" ht="12.75">
      <c r="A92" s="1">
        <v>16</v>
      </c>
      <c r="B92" s="1" t="s">
        <v>86</v>
      </c>
      <c r="C92" s="1" t="s">
        <v>21</v>
      </c>
      <c r="D92" s="1" t="s">
        <v>84</v>
      </c>
      <c r="E92" s="1">
        <v>29</v>
      </c>
      <c r="F92" s="1">
        <v>21</v>
      </c>
      <c r="G92" s="5">
        <v>18.22</v>
      </c>
      <c r="H92" s="5">
        <v>86.76190476190474</v>
      </c>
      <c r="I92" s="5">
        <v>12.598734177215192</v>
      </c>
      <c r="J92" s="5">
        <v>18.354265822784807</v>
      </c>
      <c r="K92" s="5">
        <v>15.92451063291139</v>
      </c>
      <c r="L92" s="5">
        <v>14.709633037974683</v>
      </c>
      <c r="M92" s="5">
        <v>12.803626639526746</v>
      </c>
      <c r="N92" s="1"/>
      <c r="O92" s="1"/>
    </row>
    <row r="93" spans="1:15" ht="12.75">
      <c r="A93" s="1">
        <v>17</v>
      </c>
      <c r="B93" s="1" t="s">
        <v>87</v>
      </c>
      <c r="C93" s="1" t="s">
        <v>24</v>
      </c>
      <c r="D93" s="1" t="s">
        <v>84</v>
      </c>
      <c r="E93" s="1">
        <v>29</v>
      </c>
      <c r="F93" s="1">
        <v>19.3</v>
      </c>
      <c r="G93" s="5">
        <v>16.94</v>
      </c>
      <c r="H93" s="5">
        <v>87.7720207253886</v>
      </c>
      <c r="I93" s="5">
        <v>10.73868649318464</v>
      </c>
      <c r="J93" s="5">
        <v>17.227433506815366</v>
      </c>
      <c r="K93" s="5">
        <v>15.120866508054524</v>
      </c>
      <c r="L93" s="5">
        <v>14.067583008674102</v>
      </c>
      <c r="M93" s="5">
        <v>12.157480609491076</v>
      </c>
      <c r="N93" s="1"/>
      <c r="O93" s="1"/>
    </row>
    <row r="94" spans="1:15" ht="12.75">
      <c r="A94" s="1">
        <v>18</v>
      </c>
      <c r="B94" s="1" t="s">
        <v>88</v>
      </c>
      <c r="C94" s="1" t="s">
        <v>21</v>
      </c>
      <c r="D94" s="1" t="s">
        <v>84</v>
      </c>
      <c r="E94" s="1">
        <v>29</v>
      </c>
      <c r="F94" s="1">
        <v>21.9</v>
      </c>
      <c r="G94" s="5">
        <v>18.99</v>
      </c>
      <c r="H94" s="5">
        <v>86.71232876712328</v>
      </c>
      <c r="I94" s="5">
        <v>12.680947503201025</v>
      </c>
      <c r="J94" s="5">
        <v>19.122872496798973</v>
      </c>
      <c r="K94" s="5">
        <v>16.581888069142124</v>
      </c>
      <c r="L94" s="5">
        <v>15.3113958553137</v>
      </c>
      <c r="M94" s="5">
        <v>13.332171311873067</v>
      </c>
      <c r="N94" s="1"/>
      <c r="O94" s="1"/>
    </row>
    <row r="95" spans="1:15" ht="12.75">
      <c r="A95" s="1">
        <v>19</v>
      </c>
      <c r="B95" s="1" t="s">
        <v>89</v>
      </c>
      <c r="C95" s="1" t="s">
        <v>90</v>
      </c>
      <c r="D95" s="1" t="s">
        <v>84</v>
      </c>
      <c r="E95" s="1">
        <v>29</v>
      </c>
      <c r="F95" s="1">
        <v>22.8</v>
      </c>
      <c r="G95" s="5">
        <v>21.03</v>
      </c>
      <c r="H95" s="5">
        <v>92.23684210526316</v>
      </c>
      <c r="I95" s="5">
        <v>12.693471502590672</v>
      </c>
      <c r="J95" s="5">
        <v>19.90588849740933</v>
      </c>
      <c r="K95" s="5">
        <v>18.36056294300518</v>
      </c>
      <c r="L95" s="5">
        <v>17.587900165803106</v>
      </c>
      <c r="M95" s="5">
        <v>14.762261662717735</v>
      </c>
      <c r="N95" s="1"/>
      <c r="O95" s="1"/>
    </row>
    <row r="96" spans="1:15" ht="12.75">
      <c r="A96" s="1">
        <v>20</v>
      </c>
      <c r="B96" s="1" t="s">
        <v>91</v>
      </c>
      <c r="C96" s="1" t="s">
        <v>21</v>
      </c>
      <c r="D96" s="1" t="s">
        <v>84</v>
      </c>
      <c r="E96" s="1">
        <v>29</v>
      </c>
      <c r="F96" s="1">
        <v>19.4</v>
      </c>
      <c r="G96" s="5">
        <v>16.62</v>
      </c>
      <c r="H96" s="5">
        <v>85.6701030927835</v>
      </c>
      <c r="I96" s="5">
        <v>14.056377171215876</v>
      </c>
      <c r="J96" s="5">
        <v>16.67306282878412</v>
      </c>
      <c r="K96" s="5">
        <v>14.283830114143923</v>
      </c>
      <c r="L96" s="5">
        <v>13.089213756823824</v>
      </c>
      <c r="M96" s="5">
        <v>11.484486523934812</v>
      </c>
      <c r="N96" s="1"/>
      <c r="O96" s="1"/>
    </row>
    <row r="97" spans="1:15" ht="12.75">
      <c r="A97" s="1">
        <v>21</v>
      </c>
      <c r="B97" s="1" t="s">
        <v>92</v>
      </c>
      <c r="C97" s="1" t="s">
        <v>21</v>
      </c>
      <c r="D97" s="1" t="s">
        <v>84</v>
      </c>
      <c r="E97" s="1">
        <v>29</v>
      </c>
      <c r="F97" s="1">
        <v>18.9</v>
      </c>
      <c r="G97" s="5">
        <v>16.1</v>
      </c>
      <c r="H97" s="5">
        <v>85.18518518518519</v>
      </c>
      <c r="I97" s="5">
        <v>14.110258939580763</v>
      </c>
      <c r="J97" s="5">
        <v>16.233161060419235</v>
      </c>
      <c r="K97" s="5">
        <v>13.8282483107275</v>
      </c>
      <c r="L97" s="5">
        <v>12.625791935881631</v>
      </c>
      <c r="M97" s="5">
        <v>11.118189596564823</v>
      </c>
      <c r="N97" s="1"/>
      <c r="O97" s="1"/>
    </row>
    <row r="98" spans="1:15" ht="12.75">
      <c r="A98" s="1">
        <v>22</v>
      </c>
      <c r="B98" s="1" t="s">
        <v>93</v>
      </c>
      <c r="C98" s="1" t="s">
        <v>21</v>
      </c>
      <c r="D98" s="1" t="s">
        <v>84</v>
      </c>
      <c r="E98" s="1">
        <v>29</v>
      </c>
      <c r="F98" s="1">
        <v>22</v>
      </c>
      <c r="G98" s="5">
        <v>19.73</v>
      </c>
      <c r="H98" s="5">
        <v>89.68181818181819</v>
      </c>
      <c r="I98" s="5">
        <v>14.086153846153843</v>
      </c>
      <c r="J98" s="5">
        <v>18.901046153846153</v>
      </c>
      <c r="K98" s="5">
        <v>16.950801846153848</v>
      </c>
      <c r="L98" s="5">
        <v>15.975679692307695</v>
      </c>
      <c r="M98" s="5">
        <v>13.628785403942793</v>
      </c>
      <c r="N98" s="1"/>
      <c r="O98" s="1"/>
    </row>
    <row r="99" spans="1:15" ht="12.75">
      <c r="A99" s="1"/>
      <c r="B99" s="1"/>
      <c r="C99" s="1"/>
      <c r="D99" s="1"/>
      <c r="E99" s="6" t="s">
        <v>44</v>
      </c>
      <c r="F99" s="7">
        <f>AVERAGE(F90:F98)</f>
        <v>21.033333333333335</v>
      </c>
      <c r="G99" s="7">
        <f aca="true" t="shared" si="8" ref="G99:M99">AVERAGE(G90:G98)</f>
        <v>18.526666666666664</v>
      </c>
      <c r="H99" s="7">
        <f t="shared" si="8"/>
        <v>87.97683402588576</v>
      </c>
      <c r="I99" s="7">
        <f t="shared" si="8"/>
        <v>12.904393032441055</v>
      </c>
      <c r="J99" s="7">
        <f t="shared" si="8"/>
        <v>18.32026918978117</v>
      </c>
      <c r="K99" s="7">
        <f t="shared" si="8"/>
        <v>16.13787199521294</v>
      </c>
      <c r="L99" s="7">
        <f t="shared" si="8"/>
        <v>15.046673397928831</v>
      </c>
      <c r="M99" s="7">
        <f t="shared" si="8"/>
        <v>12.97517346348779</v>
      </c>
      <c r="N99" s="1"/>
      <c r="O99" s="1"/>
    </row>
    <row r="100" spans="1:15" ht="12.75">
      <c r="A100" s="1"/>
      <c r="B100" s="1"/>
      <c r="C100" s="1"/>
      <c r="D100" s="1"/>
      <c r="E100" s="1"/>
      <c r="F100" s="1"/>
      <c r="G100" s="5"/>
      <c r="H100" s="5"/>
      <c r="I100" s="5"/>
      <c r="J100" s="5"/>
      <c r="K100" s="5"/>
      <c r="L100" s="5"/>
      <c r="M100" s="5"/>
      <c r="N100" s="1"/>
      <c r="O100" s="1"/>
    </row>
    <row r="101" spans="1:15" ht="12.75">
      <c r="A101" s="1">
        <v>23</v>
      </c>
      <c r="B101" s="1" t="s">
        <v>94</v>
      </c>
      <c r="C101" s="1" t="s">
        <v>24</v>
      </c>
      <c r="D101" s="1" t="s">
        <v>84</v>
      </c>
      <c r="E101" s="1">
        <v>31</v>
      </c>
      <c r="F101" s="1">
        <v>19.8</v>
      </c>
      <c r="G101" s="5">
        <v>17.168400000000002</v>
      </c>
      <c r="H101" s="5">
        <v>86.70909090909092</v>
      </c>
      <c r="I101" s="5">
        <v>12.971371571072325</v>
      </c>
      <c r="J101" s="5">
        <v>17.231668428927684</v>
      </c>
      <c r="K101" s="5">
        <v>14.941423043192021</v>
      </c>
      <c r="L101" s="5">
        <v>13.79630035032419</v>
      </c>
      <c r="M101" s="5">
        <v>12.013204456837807</v>
      </c>
      <c r="N101" s="1"/>
      <c r="O101" s="1"/>
    </row>
    <row r="102" spans="1:15" ht="12.75">
      <c r="A102" s="1">
        <v>24</v>
      </c>
      <c r="B102" s="1" t="s">
        <v>95</v>
      </c>
      <c r="C102" s="1" t="s">
        <v>21</v>
      </c>
      <c r="D102" s="1" t="s">
        <v>84</v>
      </c>
      <c r="E102" s="1">
        <v>31</v>
      </c>
      <c r="F102" s="1">
        <v>23.1</v>
      </c>
      <c r="G102" s="5">
        <v>20.568181</v>
      </c>
      <c r="H102" s="5">
        <v>89.03974458874458</v>
      </c>
      <c r="I102" s="5">
        <v>14.609804941482446</v>
      </c>
      <c r="J102" s="5">
        <v>19.72513505851756</v>
      </c>
      <c r="K102" s="5">
        <v>17.563209875888944</v>
      </c>
      <c r="L102" s="5">
        <v>16.482247284574637</v>
      </c>
      <c r="M102" s="5">
        <v>14.12117376955895</v>
      </c>
      <c r="N102" s="1"/>
      <c r="O102" s="1"/>
    </row>
    <row r="103" spans="1:15" ht="12.75">
      <c r="A103" s="1">
        <v>25</v>
      </c>
      <c r="B103" s="1" t="s">
        <v>96</v>
      </c>
      <c r="C103" s="1" t="s">
        <v>21</v>
      </c>
      <c r="D103" s="1" t="s">
        <v>84</v>
      </c>
      <c r="E103" s="1">
        <v>31</v>
      </c>
      <c r="F103" s="1">
        <v>23.6</v>
      </c>
      <c r="G103" s="5">
        <v>20.956619999999997</v>
      </c>
      <c r="H103" s="5">
        <v>88.79923728813559</v>
      </c>
      <c r="I103" s="5">
        <v>12.702513089005231</v>
      </c>
      <c r="J103" s="5">
        <v>20.602206910994767</v>
      </c>
      <c r="K103" s="5">
        <v>18.294602601486908</v>
      </c>
      <c r="L103" s="5">
        <v>17.140800446732978</v>
      </c>
      <c r="M103" s="5">
        <v>14.709228222301032</v>
      </c>
      <c r="N103" s="1"/>
      <c r="O103" s="1"/>
    </row>
    <row r="104" spans="1:15" ht="12.75">
      <c r="A104" s="1">
        <v>26</v>
      </c>
      <c r="B104" s="1" t="s">
        <v>97</v>
      </c>
      <c r="C104" s="1" t="s">
        <v>21</v>
      </c>
      <c r="D104" s="1" t="s">
        <v>84</v>
      </c>
      <c r="E104" s="1">
        <v>31</v>
      </c>
      <c r="F104" s="1">
        <v>22.6</v>
      </c>
      <c r="G104" s="5">
        <v>19.7864433</v>
      </c>
      <c r="H104" s="5">
        <v>87.55063407079645</v>
      </c>
      <c r="I104" s="5">
        <v>15.14801033591731</v>
      </c>
      <c r="J104" s="5">
        <v>19.17654966408269</v>
      </c>
      <c r="K104" s="5">
        <v>16.78919082380558</v>
      </c>
      <c r="L104" s="5">
        <v>15.595511403667025</v>
      </c>
      <c r="M104" s="5">
        <v>13.498846893512024</v>
      </c>
      <c r="N104" s="1"/>
      <c r="O104" s="1"/>
    </row>
    <row r="105" spans="1:15" ht="12.75">
      <c r="A105" s="1">
        <v>27</v>
      </c>
      <c r="B105" s="1" t="s">
        <v>98</v>
      </c>
      <c r="C105" s="1" t="s">
        <v>90</v>
      </c>
      <c r="D105" s="1" t="s">
        <v>84</v>
      </c>
      <c r="E105" s="1">
        <v>31</v>
      </c>
      <c r="F105" s="1">
        <v>23.4</v>
      </c>
      <c r="G105" s="5">
        <v>21.451464</v>
      </c>
      <c r="H105" s="5">
        <v>91.67292307692308</v>
      </c>
      <c r="I105" s="5">
        <v>14.870496083550915</v>
      </c>
      <c r="J105" s="5">
        <v>19.920303916449082</v>
      </c>
      <c r="K105" s="5">
        <v>18.261524886015668</v>
      </c>
      <c r="L105" s="5">
        <v>17.43213537079896</v>
      </c>
      <c r="M105" s="5">
        <v>14.682633074183451</v>
      </c>
      <c r="N105" s="1"/>
      <c r="O105" s="1"/>
    </row>
    <row r="106" spans="1:15" ht="12.75">
      <c r="A106" s="1">
        <v>28</v>
      </c>
      <c r="B106" s="1" t="s">
        <v>99</v>
      </c>
      <c r="C106" s="1" t="s">
        <v>21</v>
      </c>
      <c r="D106" s="1" t="s">
        <v>84</v>
      </c>
      <c r="E106" s="1">
        <v>31</v>
      </c>
      <c r="F106" s="1">
        <v>19.9</v>
      </c>
      <c r="G106" s="5">
        <v>17.031210599999998</v>
      </c>
      <c r="H106" s="5">
        <v>85.5839728643216</v>
      </c>
      <c r="I106" s="5">
        <v>14.735280898876397</v>
      </c>
      <c r="J106" s="5">
        <v>16.967679101123593</v>
      </c>
      <c r="K106" s="5">
        <v>14.521613877610786</v>
      </c>
      <c r="L106" s="5">
        <v>13.298581265854382</v>
      </c>
      <c r="M106" s="5">
        <v>11.675669449335306</v>
      </c>
      <c r="N106" s="1"/>
      <c r="O106" s="1"/>
    </row>
    <row r="107" spans="1:15" ht="12.75">
      <c r="A107" s="1">
        <v>29</v>
      </c>
      <c r="B107" s="1" t="s">
        <v>100</v>
      </c>
      <c r="C107" s="1" t="s">
        <v>21</v>
      </c>
      <c r="D107" s="1" t="s">
        <v>84</v>
      </c>
      <c r="E107" s="1">
        <v>31</v>
      </c>
      <c r="F107" s="1">
        <v>19.4</v>
      </c>
      <c r="G107" s="5">
        <v>16.431108000000002</v>
      </c>
      <c r="H107" s="5">
        <v>84.69643298969073</v>
      </c>
      <c r="I107" s="5">
        <v>15.97394540942928</v>
      </c>
      <c r="J107" s="5">
        <v>16.30105459057072</v>
      </c>
      <c r="K107" s="5">
        <v>13.806411777915635</v>
      </c>
      <c r="L107" s="5">
        <v>12.559090371588093</v>
      </c>
      <c r="M107" s="5">
        <v>11.100632585258802</v>
      </c>
      <c r="N107" s="1"/>
      <c r="O107" s="1"/>
    </row>
    <row r="108" spans="1:15" ht="12.75">
      <c r="A108" s="1"/>
      <c r="B108" s="1"/>
      <c r="C108" s="1"/>
      <c r="D108" s="1"/>
      <c r="E108" s="6" t="s">
        <v>52</v>
      </c>
      <c r="F108" s="7">
        <f>AVERAGE(F101:F107)</f>
        <v>21.685714285714287</v>
      </c>
      <c r="G108" s="7">
        <f aca="true" t="shared" si="9" ref="G108:M108">AVERAGE(G101:G107)</f>
        <v>19.056203842857144</v>
      </c>
      <c r="H108" s="7">
        <f t="shared" si="9"/>
        <v>87.72171939824328</v>
      </c>
      <c r="I108" s="7">
        <f t="shared" si="9"/>
        <v>14.430203189904843</v>
      </c>
      <c r="J108" s="7">
        <f t="shared" si="9"/>
        <v>18.560656810095157</v>
      </c>
      <c r="K108" s="7">
        <f t="shared" si="9"/>
        <v>16.31113955513079</v>
      </c>
      <c r="L108" s="7">
        <f t="shared" si="9"/>
        <v>15.186380927648612</v>
      </c>
      <c r="M108" s="7">
        <f t="shared" si="9"/>
        <v>13.114484064426767</v>
      </c>
      <c r="N108" s="1"/>
      <c r="O108" s="1"/>
    </row>
    <row r="109" spans="1:15" ht="12.75">
      <c r="A109" s="1"/>
      <c r="B109" s="1"/>
      <c r="C109" s="1"/>
      <c r="D109" s="1"/>
      <c r="E109" s="1"/>
      <c r="F109" s="1"/>
      <c r="G109" s="5"/>
      <c r="H109" s="5"/>
      <c r="I109" s="5"/>
      <c r="J109" s="5"/>
      <c r="K109" s="5"/>
      <c r="L109" s="5"/>
      <c r="M109" s="5"/>
      <c r="N109" s="1"/>
      <c r="O109" s="1"/>
    </row>
    <row r="110" spans="1:15" ht="12.75">
      <c r="A110" s="1">
        <v>30</v>
      </c>
      <c r="B110" s="1" t="s">
        <v>94</v>
      </c>
      <c r="C110" s="1" t="s">
        <v>24</v>
      </c>
      <c r="D110" s="1" t="s">
        <v>84</v>
      </c>
      <c r="E110" s="1">
        <v>33</v>
      </c>
      <c r="F110" s="1">
        <v>19.4</v>
      </c>
      <c r="G110" s="5">
        <v>17.082753</v>
      </c>
      <c r="H110" s="5">
        <v>88.05542783505156</v>
      </c>
      <c r="I110" s="5">
        <v>12.681588089330024</v>
      </c>
      <c r="J110" s="5">
        <v>16.939771910669972</v>
      </c>
      <c r="K110" s="5">
        <v>14.916388630222333</v>
      </c>
      <c r="L110" s="5">
        <v>13.904696989998513</v>
      </c>
      <c r="M110" s="5">
        <v>11.993076285605895</v>
      </c>
      <c r="N110" s="1"/>
      <c r="O110" s="1"/>
    </row>
    <row r="111" spans="1:15" ht="12.75">
      <c r="A111" s="1">
        <v>31</v>
      </c>
      <c r="B111" s="1" t="s">
        <v>96</v>
      </c>
      <c r="C111" s="1" t="s">
        <v>21</v>
      </c>
      <c r="D111" s="1" t="s">
        <v>84</v>
      </c>
      <c r="E111" s="1">
        <v>33</v>
      </c>
      <c r="F111" s="1">
        <v>21.2</v>
      </c>
      <c r="G111" s="5">
        <v>19.1296645</v>
      </c>
      <c r="H111" s="5">
        <v>90.23426650943397</v>
      </c>
      <c r="I111" s="5">
        <v>18.1453807106599</v>
      </c>
      <c r="J111" s="5">
        <v>17.3531792893401</v>
      </c>
      <c r="K111" s="5">
        <v>15.658514047803045</v>
      </c>
      <c r="L111" s="5">
        <v>14.811181427034517</v>
      </c>
      <c r="M111" s="5">
        <v>12.58976003843461</v>
      </c>
      <c r="N111" s="1"/>
      <c r="O111" s="1"/>
    </row>
    <row r="112" spans="1:15" ht="12.75">
      <c r="A112" s="1">
        <v>32</v>
      </c>
      <c r="B112" s="1" t="s">
        <v>97</v>
      </c>
      <c r="C112" s="1" t="s">
        <v>21</v>
      </c>
      <c r="D112" s="1" t="s">
        <v>84</v>
      </c>
      <c r="E112" s="1">
        <v>33</v>
      </c>
      <c r="F112" s="1">
        <v>24.8</v>
      </c>
      <c r="G112" s="5">
        <v>20.840566</v>
      </c>
      <c r="H112" s="5">
        <v>84.03454032258064</v>
      </c>
      <c r="I112" s="5">
        <v>15.104893617021276</v>
      </c>
      <c r="J112" s="5">
        <v>21.053986382978724</v>
      </c>
      <c r="K112" s="5">
        <v>17.692620676514892</v>
      </c>
      <c r="L112" s="5">
        <v>16.011937823282977</v>
      </c>
      <c r="M112" s="5">
        <v>14.225222654484336</v>
      </c>
      <c r="N112" s="1"/>
      <c r="O112" s="1"/>
    </row>
    <row r="113" spans="1:15" ht="12.75">
      <c r="A113" s="1">
        <v>33</v>
      </c>
      <c r="B113" s="1" t="s">
        <v>98</v>
      </c>
      <c r="C113" s="1" t="s">
        <v>90</v>
      </c>
      <c r="D113" s="1" t="s">
        <v>84</v>
      </c>
      <c r="E113" s="1">
        <v>33</v>
      </c>
      <c r="F113" s="1">
        <v>22.9</v>
      </c>
      <c r="G113" s="5">
        <v>20.7225979</v>
      </c>
      <c r="H113" s="5">
        <v>90.49169388646288</v>
      </c>
      <c r="I113" s="5">
        <v>12.86453955901427</v>
      </c>
      <c r="J113" s="5">
        <v>19.954020440985733</v>
      </c>
      <c r="K113" s="5">
        <v>18.05673109549904</v>
      </c>
      <c r="L113" s="5">
        <v>17.10808642275569</v>
      </c>
      <c r="M113" s="5">
        <v>14.517974750149982</v>
      </c>
      <c r="N113" s="1"/>
      <c r="O113" s="1"/>
    </row>
    <row r="114" spans="1:15" ht="12.75">
      <c r="A114" s="1">
        <v>34</v>
      </c>
      <c r="B114" s="1" t="s">
        <v>99</v>
      </c>
      <c r="C114" s="1" t="s">
        <v>21</v>
      </c>
      <c r="D114" s="1" t="s">
        <v>84</v>
      </c>
      <c r="E114" s="1">
        <v>33</v>
      </c>
      <c r="F114" s="1">
        <v>22.6</v>
      </c>
      <c r="G114" s="5">
        <v>20.127055000000002</v>
      </c>
      <c r="H114" s="5">
        <v>89.05776548672567</v>
      </c>
      <c r="I114" s="5">
        <v>14.434263565891467</v>
      </c>
      <c r="J114" s="5">
        <v>19.33785643410853</v>
      </c>
      <c r="K114" s="5">
        <v>17.221862833248064</v>
      </c>
      <c r="L114" s="5">
        <v>16.16386603281783</v>
      </c>
      <c r="M114" s="5">
        <v>13.846723886028595</v>
      </c>
      <c r="N114" s="1"/>
      <c r="O114" s="1"/>
    </row>
    <row r="115" spans="1:15" ht="12.75">
      <c r="A115" s="1">
        <v>35</v>
      </c>
      <c r="B115" s="1" t="s">
        <v>100</v>
      </c>
      <c r="C115" s="1" t="s">
        <v>21</v>
      </c>
      <c r="D115" s="1" t="s">
        <v>84</v>
      </c>
      <c r="E115" s="1">
        <v>33</v>
      </c>
      <c r="F115" s="1">
        <v>22.2</v>
      </c>
      <c r="G115" s="5">
        <v>19.7600238</v>
      </c>
      <c r="H115" s="5">
        <v>89.00911621621621</v>
      </c>
      <c r="I115" s="5">
        <v>13.662776349614386</v>
      </c>
      <c r="J115" s="5">
        <v>19.166863650385608</v>
      </c>
      <c r="K115" s="5">
        <v>17.060255941575427</v>
      </c>
      <c r="L115" s="5">
        <v>16.006952087170337</v>
      </c>
      <c r="M115" s="5">
        <v>13.716788696744063</v>
      </c>
      <c r="N115" s="1"/>
      <c r="O115" s="1"/>
    </row>
    <row r="116" spans="1:15" ht="12.75">
      <c r="A116" s="1"/>
      <c r="B116" s="1"/>
      <c r="C116" s="1"/>
      <c r="D116" s="1"/>
      <c r="E116" s="1" t="s">
        <v>57</v>
      </c>
      <c r="F116" s="7">
        <f>AVERAGE(F110:F115)</f>
        <v>22.183333333333326</v>
      </c>
      <c r="G116" s="7">
        <f aca="true" t="shared" si="10" ref="G116:M116">AVERAGE(G110:G115)</f>
        <v>19.610443366666665</v>
      </c>
      <c r="H116" s="7">
        <f t="shared" si="10"/>
        <v>88.48046837607848</v>
      </c>
      <c r="I116" s="7">
        <f t="shared" si="10"/>
        <v>14.48224031525522</v>
      </c>
      <c r="J116" s="7">
        <f t="shared" si="10"/>
        <v>18.96761301807811</v>
      </c>
      <c r="K116" s="7">
        <f t="shared" si="10"/>
        <v>16.76772887081047</v>
      </c>
      <c r="L116" s="7">
        <f t="shared" si="10"/>
        <v>15.667786797176644</v>
      </c>
      <c r="M116" s="7">
        <f t="shared" si="10"/>
        <v>13.481591051907913</v>
      </c>
      <c r="N116" s="1"/>
      <c r="O116" s="1"/>
    </row>
    <row r="117" spans="1:15" ht="12.75">
      <c r="A117" s="1"/>
      <c r="B117" s="1"/>
      <c r="C117" s="1"/>
      <c r="D117" s="4" t="s">
        <v>58</v>
      </c>
      <c r="E117" s="4"/>
      <c r="F117" s="8">
        <f>AVERAGE(F110:F115,F101:F107,F90:F98)</f>
        <v>21.554545454545448</v>
      </c>
      <c r="G117" s="8">
        <f aca="true" t="shared" si="11" ref="G117:M117">AVERAGE(G110:G115,G101:G107,G90:G98)</f>
        <v>18.990731231818188</v>
      </c>
      <c r="H117" s="8">
        <f t="shared" si="11"/>
        <v>88.03301601259756</v>
      </c>
      <c r="I117" s="8">
        <f t="shared" si="11"/>
        <v>13.820200068765216</v>
      </c>
      <c r="J117" s="8">
        <f t="shared" si="11"/>
        <v>18.57330447668933</v>
      </c>
      <c r="K117" s="8">
        <f t="shared" si="11"/>
        <v>16.364781730349762</v>
      </c>
      <c r="L117" s="8">
        <f t="shared" si="11"/>
        <v>15.260520357179983</v>
      </c>
      <c r="M117" s="8">
        <f t="shared" si="11"/>
        <v>13.157613451537502</v>
      </c>
      <c r="N117" s="1"/>
      <c r="O117" s="1"/>
    </row>
    <row r="118" spans="1:15" ht="12.75">
      <c r="A118" s="1"/>
      <c r="B118" s="1"/>
      <c r="C118" s="1"/>
      <c r="D118" s="1"/>
      <c r="E118" s="1"/>
      <c r="F118" s="1"/>
      <c r="G118" s="5"/>
      <c r="H118" s="5"/>
      <c r="I118" s="5"/>
      <c r="J118" s="5"/>
      <c r="K118" s="5"/>
      <c r="L118" s="5"/>
      <c r="M118" s="5"/>
      <c r="N118" s="1"/>
      <c r="O118" s="1"/>
    </row>
    <row r="119" spans="1:15" ht="12.75">
      <c r="A119" s="1">
        <v>36</v>
      </c>
      <c r="B119" s="1" t="s">
        <v>101</v>
      </c>
      <c r="C119" s="1" t="s">
        <v>53</v>
      </c>
      <c r="D119" s="1" t="s">
        <v>102</v>
      </c>
      <c r="E119" s="1">
        <v>29</v>
      </c>
      <c r="F119" s="1">
        <v>23</v>
      </c>
      <c r="G119" s="5">
        <v>21.3</v>
      </c>
      <c r="H119" s="5">
        <v>92.6086956521739</v>
      </c>
      <c r="I119" s="5">
        <v>11.070909090909083</v>
      </c>
      <c r="J119" s="5">
        <v>20.45369090909091</v>
      </c>
      <c r="K119" s="5">
        <v>18.941896363636367</v>
      </c>
      <c r="L119" s="5">
        <v>18.185999090909096</v>
      </c>
      <c r="M119" s="5">
        <v>15.22966541799909</v>
      </c>
      <c r="N119" s="1"/>
      <c r="O119" s="1"/>
    </row>
    <row r="120" spans="1:15" ht="12.75">
      <c r="A120" s="1">
        <v>37</v>
      </c>
      <c r="B120" s="1" t="s">
        <v>103</v>
      </c>
      <c r="C120" s="1" t="s">
        <v>35</v>
      </c>
      <c r="D120" s="1" t="s">
        <v>102</v>
      </c>
      <c r="E120" s="1">
        <v>29</v>
      </c>
      <c r="F120" s="1">
        <v>22.5</v>
      </c>
      <c r="G120" s="5">
        <v>19.8</v>
      </c>
      <c r="H120" s="5">
        <v>88</v>
      </c>
      <c r="I120" s="5">
        <v>15.547096774193552</v>
      </c>
      <c r="J120" s="5">
        <v>19.00190322580645</v>
      </c>
      <c r="K120" s="5">
        <v>16.721674838709678</v>
      </c>
      <c r="L120" s="5">
        <v>15.581560645161291</v>
      </c>
      <c r="M120" s="5">
        <v>13.444562684389691</v>
      </c>
      <c r="N120" s="1"/>
      <c r="O120" s="1"/>
    </row>
    <row r="121" spans="1:15" ht="12.75">
      <c r="A121" s="1">
        <v>38</v>
      </c>
      <c r="B121" s="1" t="s">
        <v>104</v>
      </c>
      <c r="C121" s="1" t="s">
        <v>35</v>
      </c>
      <c r="D121" s="1" t="s">
        <v>102</v>
      </c>
      <c r="E121" s="1">
        <v>29</v>
      </c>
      <c r="F121" s="1">
        <v>19.9</v>
      </c>
      <c r="G121" s="5">
        <v>16.16</v>
      </c>
      <c r="H121" s="5">
        <v>81.20603015075378</v>
      </c>
      <c r="I121" s="5">
        <v>14.753258426966294</v>
      </c>
      <c r="J121" s="5">
        <v>16.964101573033705</v>
      </c>
      <c r="K121" s="5">
        <v>13.775873438202247</v>
      </c>
      <c r="L121" s="5">
        <v>12.181759370786517</v>
      </c>
      <c r="M121" s="5">
        <v>11.076079146293266</v>
      </c>
      <c r="N121" s="1"/>
      <c r="O121" s="1"/>
    </row>
    <row r="122" spans="1:15" ht="12.75">
      <c r="A122" s="1">
        <v>39</v>
      </c>
      <c r="B122" s="1" t="s">
        <v>105</v>
      </c>
      <c r="C122" s="1" t="s">
        <v>35</v>
      </c>
      <c r="D122" s="1" t="s">
        <v>102</v>
      </c>
      <c r="E122" s="1">
        <v>29</v>
      </c>
      <c r="F122" s="1">
        <v>20.8</v>
      </c>
      <c r="G122" s="5">
        <v>19.4</v>
      </c>
      <c r="H122" s="5">
        <v>93.26923076923076</v>
      </c>
      <c r="I122" s="5">
        <v>15.715353535353529</v>
      </c>
      <c r="J122" s="5">
        <v>17.531206464646466</v>
      </c>
      <c r="K122" s="5">
        <v>16.351221414141413</v>
      </c>
      <c r="L122" s="5">
        <v>15.761228888888887</v>
      </c>
      <c r="M122" s="5">
        <v>13.146710684736815</v>
      </c>
      <c r="N122" s="1"/>
      <c r="O122" s="1"/>
    </row>
    <row r="123" spans="1:15" ht="12.75">
      <c r="A123" s="1">
        <v>40</v>
      </c>
      <c r="B123" s="1" t="s">
        <v>106</v>
      </c>
      <c r="C123" s="1" t="s">
        <v>41</v>
      </c>
      <c r="D123" s="1" t="s">
        <v>102</v>
      </c>
      <c r="E123" s="1">
        <v>29</v>
      </c>
      <c r="F123" s="1">
        <v>21.1</v>
      </c>
      <c r="G123" s="5">
        <v>19.68</v>
      </c>
      <c r="H123" s="5">
        <v>93.27014218009478</v>
      </c>
      <c r="I123" s="5">
        <v>15.8097845373891</v>
      </c>
      <c r="J123" s="5">
        <v>17.764135462610902</v>
      </c>
      <c r="K123" s="5">
        <v>16.568634403041827</v>
      </c>
      <c r="L123" s="5">
        <v>15.97088387325729</v>
      </c>
      <c r="M123" s="5">
        <v>13.32151509792308</v>
      </c>
      <c r="N123" s="1"/>
      <c r="O123" s="1"/>
    </row>
    <row r="124" spans="1:15" ht="12.75">
      <c r="A124" s="1">
        <v>41</v>
      </c>
      <c r="B124" s="1" t="s">
        <v>107</v>
      </c>
      <c r="C124" s="1" t="s">
        <v>35</v>
      </c>
      <c r="D124" s="1" t="s">
        <v>102</v>
      </c>
      <c r="E124" s="1">
        <v>29</v>
      </c>
      <c r="F124" s="1">
        <v>18.7</v>
      </c>
      <c r="G124" s="5">
        <v>15.92</v>
      </c>
      <c r="H124" s="5">
        <v>85.13368983957218</v>
      </c>
      <c r="I124" s="5">
        <v>11.074415744157431</v>
      </c>
      <c r="J124" s="5">
        <v>16.62908425584256</v>
      </c>
      <c r="K124" s="5">
        <v>14.156953013530137</v>
      </c>
      <c r="L124" s="5">
        <v>12.920887392373924</v>
      </c>
      <c r="M124" s="5">
        <v>11.38247478474785</v>
      </c>
      <c r="N124" s="1"/>
      <c r="O124" s="1"/>
    </row>
    <row r="125" spans="1:15" ht="12.75">
      <c r="A125" s="1">
        <v>1</v>
      </c>
      <c r="B125" s="1" t="s">
        <v>108</v>
      </c>
      <c r="C125" s="1" t="s">
        <v>35</v>
      </c>
      <c r="D125" s="1" t="s">
        <v>102</v>
      </c>
      <c r="E125" s="1">
        <v>29</v>
      </c>
      <c r="F125" s="1">
        <v>21.2</v>
      </c>
      <c r="G125" s="5">
        <v>18.49</v>
      </c>
      <c r="H125" s="5">
        <v>87.21698113207546</v>
      </c>
      <c r="I125" s="5">
        <v>14.201218274111682</v>
      </c>
      <c r="J125" s="5">
        <v>18.189341725888323</v>
      </c>
      <c r="K125" s="5">
        <v>15.86419474111675</v>
      </c>
      <c r="L125" s="5">
        <v>14.701621248730962</v>
      </c>
      <c r="M125" s="5">
        <v>12.755131450144122</v>
      </c>
      <c r="N125" s="1"/>
      <c r="O125" s="1"/>
    </row>
    <row r="126" spans="1:15" ht="12.75">
      <c r="A126" s="1">
        <v>2</v>
      </c>
      <c r="B126" s="1" t="s">
        <v>109</v>
      </c>
      <c r="C126" s="1" t="s">
        <v>35</v>
      </c>
      <c r="D126" s="1" t="s">
        <v>102</v>
      </c>
      <c r="E126" s="1">
        <v>29</v>
      </c>
      <c r="F126" s="1">
        <v>22.4</v>
      </c>
      <c r="G126" s="5">
        <v>20.33</v>
      </c>
      <c r="H126" s="5">
        <v>90.75892857142857</v>
      </c>
      <c r="I126" s="5">
        <v>15.238144329896908</v>
      </c>
      <c r="J126" s="5">
        <v>18.98665567010309</v>
      </c>
      <c r="K126" s="5">
        <v>17.232085257731956</v>
      </c>
      <c r="L126" s="5">
        <v>16.35480005154639</v>
      </c>
      <c r="M126" s="5">
        <v>13.854942920789513</v>
      </c>
      <c r="N126" s="1"/>
      <c r="O126" s="1"/>
    </row>
    <row r="127" spans="1:15" ht="12.75">
      <c r="A127" s="1">
        <v>3</v>
      </c>
      <c r="B127" s="1" t="s">
        <v>110</v>
      </c>
      <c r="C127" s="1" t="s">
        <v>21</v>
      </c>
      <c r="D127" s="1" t="s">
        <v>102</v>
      </c>
      <c r="E127" s="1">
        <v>29</v>
      </c>
      <c r="F127" s="1">
        <v>20.7</v>
      </c>
      <c r="G127" s="5">
        <v>17.77</v>
      </c>
      <c r="H127" s="5">
        <v>85.84541062801932</v>
      </c>
      <c r="I127" s="5">
        <v>15.439495586380826</v>
      </c>
      <c r="J127" s="5">
        <v>17.50402441361917</v>
      </c>
      <c r="K127" s="5">
        <v>15.026401634300127</v>
      </c>
      <c r="L127" s="5">
        <v>13.787590244640604</v>
      </c>
      <c r="M127" s="5">
        <v>12.081528952201108</v>
      </c>
      <c r="N127" s="1"/>
      <c r="O127" s="1"/>
    </row>
    <row r="128" spans="1:15" ht="12.75">
      <c r="A128" s="1"/>
      <c r="B128" s="1"/>
      <c r="C128" s="1"/>
      <c r="D128" s="1"/>
      <c r="E128" s="6" t="s">
        <v>44</v>
      </c>
      <c r="F128" s="7">
        <f>AVERAGE(F119:F127)</f>
        <v>21.144444444444446</v>
      </c>
      <c r="G128" s="7">
        <f aca="true" t="shared" si="12" ref="G128:M128">AVERAGE(G119:G127)</f>
        <v>18.76111111111111</v>
      </c>
      <c r="H128" s="7">
        <f t="shared" si="12"/>
        <v>88.58990099148319</v>
      </c>
      <c r="I128" s="7">
        <f t="shared" si="12"/>
        <v>14.316630699928712</v>
      </c>
      <c r="J128" s="7">
        <f t="shared" si="12"/>
        <v>18.113793744515732</v>
      </c>
      <c r="K128" s="7">
        <f t="shared" si="12"/>
        <v>16.070992789378945</v>
      </c>
      <c r="L128" s="7">
        <f t="shared" si="12"/>
        <v>15.04959231181055</v>
      </c>
      <c r="M128" s="7">
        <f t="shared" si="12"/>
        <v>12.921401237691617</v>
      </c>
      <c r="N128" s="1"/>
      <c r="O128" s="1"/>
    </row>
    <row r="129" spans="1:15" ht="12.75">
      <c r="A129" s="1"/>
      <c r="B129" s="1"/>
      <c r="C129" s="1"/>
      <c r="D129" s="1"/>
      <c r="E129" s="1"/>
      <c r="F129" s="1"/>
      <c r="G129" s="5"/>
      <c r="H129" s="5"/>
      <c r="I129" s="5"/>
      <c r="J129" s="5"/>
      <c r="K129" s="5"/>
      <c r="L129" s="5"/>
      <c r="M129" s="5"/>
      <c r="N129" s="1"/>
      <c r="O129" s="1"/>
    </row>
    <row r="130" spans="1:15" ht="12.75">
      <c r="A130" s="1">
        <v>5</v>
      </c>
      <c r="B130" s="1" t="s">
        <v>111</v>
      </c>
      <c r="C130" s="1" t="s">
        <v>53</v>
      </c>
      <c r="D130" s="1" t="s">
        <v>102</v>
      </c>
      <c r="E130" s="1">
        <v>31</v>
      </c>
      <c r="F130" s="1">
        <v>21.1</v>
      </c>
      <c r="G130" s="5">
        <v>18.3227715</v>
      </c>
      <c r="H130" s="5">
        <v>86.83777962085308</v>
      </c>
      <c r="I130" s="5">
        <v>14.384714828897335</v>
      </c>
      <c r="J130" s="5">
        <v>18.064825171102665</v>
      </c>
      <c r="K130" s="5">
        <v>15.687093070974527</v>
      </c>
      <c r="L130" s="5">
        <v>14.498227020910457</v>
      </c>
      <c r="M130" s="5">
        <v>12.612738147517208</v>
      </c>
      <c r="N130" s="1"/>
      <c r="O130" s="1"/>
    </row>
    <row r="131" spans="1:15" ht="12.75">
      <c r="A131" s="1">
        <v>4</v>
      </c>
      <c r="B131" s="1" t="s">
        <v>112</v>
      </c>
      <c r="C131" s="1" t="s">
        <v>35</v>
      </c>
      <c r="D131" s="1" t="s">
        <v>102</v>
      </c>
      <c r="E131" s="1">
        <v>31</v>
      </c>
      <c r="F131" s="1">
        <v>21.8</v>
      </c>
      <c r="G131" s="5">
        <v>18.258072000000002</v>
      </c>
      <c r="H131" s="5">
        <v>83.75262385321102</v>
      </c>
      <c r="I131" s="5">
        <v>14.957698209718671</v>
      </c>
      <c r="J131" s="5">
        <v>18.53922179028133</v>
      </c>
      <c r="K131" s="5">
        <v>15.527084691326856</v>
      </c>
      <c r="L131" s="5">
        <v>14.021016141849618</v>
      </c>
      <c r="M131" s="5">
        <v>12.484088194031642</v>
      </c>
      <c r="N131" s="1"/>
      <c r="O131" s="1"/>
    </row>
    <row r="132" spans="1:15" ht="12.75">
      <c r="A132" s="1">
        <v>6</v>
      </c>
      <c r="B132" s="1" t="s">
        <v>113</v>
      </c>
      <c r="C132" s="1" t="s">
        <v>21</v>
      </c>
      <c r="D132" s="1" t="s">
        <v>102</v>
      </c>
      <c r="E132" s="1">
        <v>31</v>
      </c>
      <c r="F132" s="1">
        <v>21.2</v>
      </c>
      <c r="G132" s="5">
        <v>17.7808854</v>
      </c>
      <c r="H132" s="5">
        <v>83.87210094339622</v>
      </c>
      <c r="I132" s="5">
        <v>14.188527918781734</v>
      </c>
      <c r="J132" s="5">
        <v>18.192032081218272</v>
      </c>
      <c r="K132" s="5">
        <v>15.258039510814415</v>
      </c>
      <c r="L132" s="5">
        <v>13.791043225612487</v>
      </c>
      <c r="M132" s="5">
        <v>12.267770460956315</v>
      </c>
      <c r="N132" s="1"/>
      <c r="O132" s="1"/>
    </row>
    <row r="133" spans="1:15" ht="12.75">
      <c r="A133" s="1">
        <v>7</v>
      </c>
      <c r="B133" s="1" t="s">
        <v>114</v>
      </c>
      <c r="C133" s="1" t="s">
        <v>115</v>
      </c>
      <c r="D133" s="1" t="s">
        <v>102</v>
      </c>
      <c r="E133" s="1">
        <v>31</v>
      </c>
      <c r="F133" s="1">
        <v>20.8</v>
      </c>
      <c r="G133" s="5">
        <v>16.824296699999998</v>
      </c>
      <c r="H133" s="5">
        <v>80.88604182692306</v>
      </c>
      <c r="I133" s="5">
        <v>13.998585858585852</v>
      </c>
      <c r="J133" s="5">
        <v>17.888294141414143</v>
      </c>
      <c r="K133" s="5">
        <v>14.469133081347273</v>
      </c>
      <c r="L133" s="5">
        <v>12.759552551313838</v>
      </c>
      <c r="M133" s="5">
        <v>11.633473834249065</v>
      </c>
      <c r="N133" s="1"/>
      <c r="O133" s="1"/>
    </row>
    <row r="134" spans="1:15" ht="12.75">
      <c r="A134" s="1">
        <v>8</v>
      </c>
      <c r="B134" s="1" t="s">
        <v>116</v>
      </c>
      <c r="C134" s="1" t="s">
        <v>35</v>
      </c>
      <c r="D134" s="1" t="s">
        <v>102</v>
      </c>
      <c r="E134" s="1">
        <v>31</v>
      </c>
      <c r="F134" s="1">
        <v>20.1</v>
      </c>
      <c r="G134" s="5">
        <v>16.4807656</v>
      </c>
      <c r="H134" s="5">
        <v>81.99385870646766</v>
      </c>
      <c r="I134" s="5">
        <v>14.681602002503132</v>
      </c>
      <c r="J134" s="5">
        <v>17.14899799749687</v>
      </c>
      <c r="K134" s="5">
        <v>14.061125187642554</v>
      </c>
      <c r="L134" s="5">
        <v>12.517188782715397</v>
      </c>
      <c r="M134" s="5">
        <v>11.305427286546779</v>
      </c>
      <c r="N134" s="1"/>
      <c r="O134" s="1"/>
    </row>
    <row r="135" spans="1:15" ht="12.75">
      <c r="A135" s="1"/>
      <c r="B135" s="1"/>
      <c r="C135" s="1"/>
      <c r="D135" s="1"/>
      <c r="E135" s="6" t="s">
        <v>52</v>
      </c>
      <c r="F135" s="7">
        <f>AVERAGE(F130:F134)</f>
        <v>21</v>
      </c>
      <c r="G135" s="7">
        <f aca="true" t="shared" si="13" ref="G135:M135">AVERAGE(G130:G134)</f>
        <v>17.53335824</v>
      </c>
      <c r="H135" s="7">
        <f t="shared" si="13"/>
        <v>83.4684809901702</v>
      </c>
      <c r="I135" s="7">
        <f t="shared" si="13"/>
        <v>14.442225763697346</v>
      </c>
      <c r="J135" s="7">
        <f t="shared" si="13"/>
        <v>17.96667423630266</v>
      </c>
      <c r="K135" s="7">
        <f t="shared" si="13"/>
        <v>15.000495108421125</v>
      </c>
      <c r="L135" s="7">
        <f t="shared" si="13"/>
        <v>13.51740554448036</v>
      </c>
      <c r="M135" s="7">
        <f t="shared" si="13"/>
        <v>12.060699584660203</v>
      </c>
      <c r="N135" s="1"/>
      <c r="O135" s="1"/>
    </row>
    <row r="136" spans="1:15" ht="12.75">
      <c r="A136" s="1"/>
      <c r="B136" s="1"/>
      <c r="C136" s="1"/>
      <c r="D136" s="1"/>
      <c r="E136" s="1"/>
      <c r="F136" s="1"/>
      <c r="G136" s="5"/>
      <c r="H136" s="5"/>
      <c r="I136" s="5"/>
      <c r="J136" s="5"/>
      <c r="K136" s="5"/>
      <c r="L136" s="5"/>
      <c r="M136" s="5"/>
      <c r="N136" s="1"/>
      <c r="O136" s="1"/>
    </row>
    <row r="137" spans="1:15" ht="12.75">
      <c r="A137" s="1">
        <v>9</v>
      </c>
      <c r="B137" s="1" t="s">
        <v>111</v>
      </c>
      <c r="C137" s="1" t="s">
        <v>53</v>
      </c>
      <c r="D137" s="1" t="s">
        <v>102</v>
      </c>
      <c r="E137" s="1">
        <v>33</v>
      </c>
      <c r="F137" s="1">
        <v>23</v>
      </c>
      <c r="G137" s="5">
        <v>20.524518</v>
      </c>
      <c r="H137" s="5">
        <v>89.23703478260869</v>
      </c>
      <c r="I137" s="5">
        <v>10.856623376623372</v>
      </c>
      <c r="J137" s="5">
        <v>20.502976623376625</v>
      </c>
      <c r="K137" s="5">
        <v>18.29624838087273</v>
      </c>
      <c r="L137" s="5">
        <v>17.192884259620783</v>
      </c>
      <c r="M137" s="5">
        <v>14.710551462008226</v>
      </c>
      <c r="N137" s="1"/>
      <c r="O137" s="1"/>
    </row>
    <row r="138" spans="1:15" ht="12.75">
      <c r="A138" s="1">
        <v>10</v>
      </c>
      <c r="B138" s="1" t="s">
        <v>112</v>
      </c>
      <c r="C138" s="1" t="s">
        <v>35</v>
      </c>
      <c r="D138" s="1" t="s">
        <v>102</v>
      </c>
      <c r="E138" s="1">
        <v>33</v>
      </c>
      <c r="F138" s="1">
        <v>23.6</v>
      </c>
      <c r="G138" s="5">
        <v>21.075219999999998</v>
      </c>
      <c r="H138" s="5">
        <v>89.30177966101694</v>
      </c>
      <c r="I138" s="5">
        <v>12.198219895287957</v>
      </c>
      <c r="J138" s="5">
        <v>20.721220104712042</v>
      </c>
      <c r="K138" s="5">
        <v>18.504418320984293</v>
      </c>
      <c r="L138" s="5">
        <v>17.39601742912042</v>
      </c>
      <c r="M138" s="5">
        <v>14.877924278178327</v>
      </c>
      <c r="N138" s="1"/>
      <c r="O138" s="1"/>
    </row>
    <row r="139" spans="1:15" ht="12.75">
      <c r="A139" s="1">
        <v>11</v>
      </c>
      <c r="B139" s="1" t="s">
        <v>113</v>
      </c>
      <c r="C139" s="1" t="s">
        <v>21</v>
      </c>
      <c r="D139" s="1" t="s">
        <v>102</v>
      </c>
      <c r="E139" s="1">
        <v>33</v>
      </c>
      <c r="F139" s="1">
        <v>22.5</v>
      </c>
      <c r="G139" s="5">
        <v>20.0068284</v>
      </c>
      <c r="H139" s="5">
        <v>88.91923733333333</v>
      </c>
      <c r="I139" s="5">
        <v>14.90645161290322</v>
      </c>
      <c r="J139" s="5">
        <v>19.146048387096776</v>
      </c>
      <c r="K139" s="5">
        <v>17.024520205277422</v>
      </c>
      <c r="L139" s="5">
        <v>15.963756114367746</v>
      </c>
      <c r="M139" s="5">
        <v>13.688056446454208</v>
      </c>
      <c r="N139" s="1"/>
      <c r="O139" s="1"/>
    </row>
    <row r="140" spans="1:15" ht="12.75">
      <c r="A140" s="1">
        <v>12</v>
      </c>
      <c r="B140" s="1" t="s">
        <v>116</v>
      </c>
      <c r="C140" s="1" t="s">
        <v>35</v>
      </c>
      <c r="D140" s="1" t="s">
        <v>102</v>
      </c>
      <c r="E140" s="1">
        <v>33</v>
      </c>
      <c r="F140" s="1">
        <v>22.8</v>
      </c>
      <c r="G140" s="5">
        <v>20.3076867</v>
      </c>
      <c r="H140" s="5">
        <v>89.06880131578949</v>
      </c>
      <c r="I140" s="5">
        <v>13.757720207253874</v>
      </c>
      <c r="J140" s="5">
        <v>19.66323979274612</v>
      </c>
      <c r="K140" s="5">
        <v>17.513811983248296</v>
      </c>
      <c r="L140" s="5">
        <v>16.439098078499384</v>
      </c>
      <c r="M140" s="5">
        <v>14.081456870953405</v>
      </c>
      <c r="N140" s="1"/>
      <c r="O140" s="1"/>
    </row>
    <row r="141" spans="1:15" ht="12.75">
      <c r="A141" s="1">
        <v>13</v>
      </c>
      <c r="B141" s="1" t="s">
        <v>114</v>
      </c>
      <c r="C141" s="1" t="s">
        <v>115</v>
      </c>
      <c r="D141" s="1" t="s">
        <v>102</v>
      </c>
      <c r="E141" s="1">
        <v>33</v>
      </c>
      <c r="F141" s="1">
        <v>21.4</v>
      </c>
      <c r="G141" s="5">
        <v>18.834418400000004</v>
      </c>
      <c r="H141" s="5">
        <v>88.01130093457947</v>
      </c>
      <c r="I141" s="5">
        <v>11.64407124681934</v>
      </c>
      <c r="J141" s="5">
        <v>18.90816875318066</v>
      </c>
      <c r="K141" s="5">
        <v>16.641325302579954</v>
      </c>
      <c r="L141" s="5">
        <v>15.5079035772796</v>
      </c>
      <c r="M141" s="5">
        <v>13.379960042275341</v>
      </c>
      <c r="N141" s="1"/>
      <c r="O141" s="1"/>
    </row>
    <row r="142" spans="1:15" ht="12.75">
      <c r="A142" s="1"/>
      <c r="B142" s="1"/>
      <c r="C142" s="1"/>
      <c r="D142" s="1"/>
      <c r="E142" s="6" t="s">
        <v>57</v>
      </c>
      <c r="F142" s="7">
        <f>AVERAGE(F137:F141)</f>
        <v>22.659999999999997</v>
      </c>
      <c r="G142" s="7">
        <f aca="true" t="shared" si="14" ref="G142:M142">AVERAGE(G137:G141)</f>
        <v>20.149734300000002</v>
      </c>
      <c r="H142" s="7">
        <f t="shared" si="14"/>
        <v>88.90763080546557</v>
      </c>
      <c r="I142" s="7">
        <f t="shared" si="14"/>
        <v>12.672617267777554</v>
      </c>
      <c r="J142" s="7">
        <f t="shared" si="14"/>
        <v>19.788330732222445</v>
      </c>
      <c r="K142" s="7">
        <f t="shared" si="14"/>
        <v>17.596064838592543</v>
      </c>
      <c r="L142" s="7">
        <f t="shared" si="14"/>
        <v>16.499931891777585</v>
      </c>
      <c r="M142" s="7">
        <f t="shared" si="14"/>
        <v>14.147589819973902</v>
      </c>
      <c r="N142" s="1"/>
      <c r="O142" s="1"/>
    </row>
    <row r="143" spans="1:15" ht="12.75">
      <c r="A143" s="1"/>
      <c r="B143" s="1"/>
      <c r="C143" s="1"/>
      <c r="D143" s="4" t="s">
        <v>58</v>
      </c>
      <c r="E143" s="4"/>
      <c r="F143" s="8">
        <f>AVERAGE(F137:F141,F130:F134,F119:F127)</f>
        <v>21.50526315789473</v>
      </c>
      <c r="G143" s="8">
        <f aca="true" t="shared" si="15" ref="G143:M143">AVERAGE(G137:G141,G130:G134,G119:G127)</f>
        <v>18.803445405263158</v>
      </c>
      <c r="H143" s="8">
        <f t="shared" si="15"/>
        <v>87.32577199481727</v>
      </c>
      <c r="I143" s="8">
        <f t="shared" si="15"/>
        <v>13.917046918775414</v>
      </c>
      <c r="J143" s="8">
        <f t="shared" si="15"/>
        <v>18.515745712803525</v>
      </c>
      <c r="K143" s="8">
        <f t="shared" si="15"/>
        <v>16.190617623130464</v>
      </c>
      <c r="L143" s="8">
        <f t="shared" si="15"/>
        <v>15.028053578293934</v>
      </c>
      <c r="M143" s="8">
        <f t="shared" si="15"/>
        <v>13.017582008547107</v>
      </c>
      <c r="N143" s="1"/>
      <c r="O143" s="1"/>
    </row>
    <row r="144" spans="1:15" ht="12.75">
      <c r="A144" s="1"/>
      <c r="B144" s="1"/>
      <c r="C144" s="1"/>
      <c r="D144" s="1"/>
      <c r="E144" s="1"/>
      <c r="F144" s="1"/>
      <c r="G144" s="5"/>
      <c r="H144" s="5"/>
      <c r="I144" s="5"/>
      <c r="J144" s="5"/>
      <c r="K144" s="5"/>
      <c r="L144" s="5"/>
      <c r="M144" s="5"/>
      <c r="N144" s="1"/>
      <c r="O144" s="1"/>
    </row>
    <row r="145" spans="1:15" ht="12.75">
      <c r="A145" s="1">
        <v>14</v>
      </c>
      <c r="B145" s="1" t="s">
        <v>117</v>
      </c>
      <c r="C145" s="1" t="s">
        <v>32</v>
      </c>
      <c r="D145" s="1" t="s">
        <v>118</v>
      </c>
      <c r="E145" s="1">
        <v>29</v>
      </c>
      <c r="F145" s="1">
        <v>22.4</v>
      </c>
      <c r="G145" s="5">
        <v>20.8</v>
      </c>
      <c r="H145" s="5">
        <v>92.85714285714288</v>
      </c>
      <c r="I145" s="5">
        <v>11.449072164948438</v>
      </c>
      <c r="J145" s="5">
        <v>19.835407835051548</v>
      </c>
      <c r="K145" s="5">
        <v>18.418592989690726</v>
      </c>
      <c r="L145" s="5">
        <v>17.710185567010313</v>
      </c>
      <c r="M145" s="5">
        <v>14.808918986686011</v>
      </c>
      <c r="N145" s="1"/>
      <c r="O145" s="1"/>
    </row>
    <row r="146" spans="1:15" ht="12.75">
      <c r="A146" s="1">
        <v>15</v>
      </c>
      <c r="B146" s="1" t="s">
        <v>119</v>
      </c>
      <c r="C146" s="1" t="s">
        <v>24</v>
      </c>
      <c r="D146" s="1" t="s">
        <v>118</v>
      </c>
      <c r="E146" s="1">
        <v>29</v>
      </c>
      <c r="F146" s="1">
        <v>23</v>
      </c>
      <c r="G146" s="5">
        <v>21.68</v>
      </c>
      <c r="H146" s="5">
        <v>94.26086956521739</v>
      </c>
      <c r="I146" s="5">
        <v>11.405974025974023</v>
      </c>
      <c r="J146" s="5">
        <v>20.376625974025973</v>
      </c>
      <c r="K146" s="5">
        <v>19.20718483116883</v>
      </c>
      <c r="L146" s="5">
        <v>18.622464259740262</v>
      </c>
      <c r="M146" s="5">
        <v>15.4429626783267</v>
      </c>
      <c r="N146" s="1"/>
      <c r="O146" s="1"/>
    </row>
    <row r="147" spans="1:15" ht="12.75">
      <c r="A147" s="1">
        <v>16</v>
      </c>
      <c r="B147" s="1" t="s">
        <v>120</v>
      </c>
      <c r="C147" s="1" t="s">
        <v>32</v>
      </c>
      <c r="D147" s="1" t="s">
        <v>118</v>
      </c>
      <c r="E147" s="1">
        <v>29</v>
      </c>
      <c r="F147" s="1">
        <v>19.3</v>
      </c>
      <c r="G147" s="5">
        <v>17.26</v>
      </c>
      <c r="H147" s="5">
        <v>89.43005181347151</v>
      </c>
      <c r="I147" s="5">
        <v>12.245576208178443</v>
      </c>
      <c r="J147" s="5">
        <v>16.93660379182156</v>
      </c>
      <c r="K147" s="5">
        <v>15.146413546468402</v>
      </c>
      <c r="L147" s="5">
        <v>14.251318423791822</v>
      </c>
      <c r="M147" s="5">
        <v>12.178020941884142</v>
      </c>
      <c r="N147" s="1"/>
      <c r="O147" s="1"/>
    </row>
    <row r="148" spans="1:15" ht="12.75">
      <c r="A148" s="1">
        <v>17</v>
      </c>
      <c r="B148" s="1" t="s">
        <v>121</v>
      </c>
      <c r="C148" s="1" t="s">
        <v>24</v>
      </c>
      <c r="D148" s="1" t="s">
        <v>118</v>
      </c>
      <c r="E148" s="1">
        <v>29</v>
      </c>
      <c r="F148" s="1">
        <v>20.5</v>
      </c>
      <c r="G148" s="5">
        <v>19.08</v>
      </c>
      <c r="H148" s="5">
        <v>93.07317073170731</v>
      </c>
      <c r="I148" s="5">
        <v>12.148805031446546</v>
      </c>
      <c r="J148" s="5">
        <v>18.009494968553458</v>
      </c>
      <c r="K148" s="5">
        <v>16.762007999999998</v>
      </c>
      <c r="L148" s="5">
        <v>16.138264515723268</v>
      </c>
      <c r="M148" s="5">
        <v>13.47699135678392</v>
      </c>
      <c r="N148" s="1"/>
      <c r="O148" s="1"/>
    </row>
    <row r="149" spans="1:15" ht="12.75">
      <c r="A149" s="1">
        <v>18</v>
      </c>
      <c r="B149" s="1" t="s">
        <v>122</v>
      </c>
      <c r="C149" s="1" t="s">
        <v>24</v>
      </c>
      <c r="D149" s="1" t="s">
        <v>118</v>
      </c>
      <c r="E149" s="1">
        <v>29</v>
      </c>
      <c r="F149" s="1">
        <v>18</v>
      </c>
      <c r="G149" s="5">
        <v>16.28</v>
      </c>
      <c r="H149" s="5">
        <v>90.44444444444444</v>
      </c>
      <c r="I149" s="5">
        <v>11.82</v>
      </c>
      <c r="J149" s="5">
        <v>15.872399999999999</v>
      </c>
      <c r="K149" s="5">
        <v>14.355704</v>
      </c>
      <c r="L149" s="5">
        <v>13.597356</v>
      </c>
      <c r="M149" s="5">
        <v>11.542274572864322</v>
      </c>
      <c r="N149" s="1"/>
      <c r="O149" s="1"/>
    </row>
    <row r="150" spans="1:15" ht="12.75">
      <c r="A150" s="1">
        <v>19</v>
      </c>
      <c r="B150" s="1" t="s">
        <v>123</v>
      </c>
      <c r="C150" s="1" t="s">
        <v>21</v>
      </c>
      <c r="D150" s="1" t="s">
        <v>118</v>
      </c>
      <c r="E150" s="1">
        <v>29</v>
      </c>
      <c r="F150" s="1">
        <v>20.9</v>
      </c>
      <c r="G150" s="5">
        <v>18.44</v>
      </c>
      <c r="H150" s="5">
        <v>88.22966507177034</v>
      </c>
      <c r="I150" s="5">
        <v>12.181795195954487</v>
      </c>
      <c r="J150" s="5">
        <v>18.354004804045513</v>
      </c>
      <c r="K150" s="5">
        <v>16.193676965865993</v>
      </c>
      <c r="L150" s="5">
        <v>15.113513046776234</v>
      </c>
      <c r="M150" s="5">
        <v>13.020041781600801</v>
      </c>
      <c r="N150" s="1"/>
      <c r="O150" s="1"/>
    </row>
    <row r="151" spans="1:15" ht="12.75">
      <c r="A151" s="1">
        <v>20</v>
      </c>
      <c r="B151" s="1" t="s">
        <v>124</v>
      </c>
      <c r="C151" s="1" t="s">
        <v>21</v>
      </c>
      <c r="D151" s="1" t="s">
        <v>118</v>
      </c>
      <c r="E151" s="1">
        <v>29</v>
      </c>
      <c r="F151" s="1">
        <v>18.9</v>
      </c>
      <c r="G151" s="5">
        <v>16.32</v>
      </c>
      <c r="H151" s="5">
        <v>86.34920634920636</v>
      </c>
      <c r="I151" s="5">
        <v>11.07127003699137</v>
      </c>
      <c r="J151" s="5">
        <v>16.80752996300863</v>
      </c>
      <c r="K151" s="5">
        <v>14.513168729963008</v>
      </c>
      <c r="L151" s="5">
        <v>13.365988113440196</v>
      </c>
      <c r="M151" s="5">
        <v>11.668879380874781</v>
      </c>
      <c r="N151" s="1"/>
      <c r="O151" s="1"/>
    </row>
    <row r="152" spans="1:15" ht="12.75">
      <c r="A152" s="9">
        <v>21</v>
      </c>
      <c r="B152" s="1" t="s">
        <v>125</v>
      </c>
      <c r="C152" s="1" t="s">
        <v>21</v>
      </c>
      <c r="D152" s="1" t="s">
        <v>118</v>
      </c>
      <c r="E152" s="1">
        <v>29</v>
      </c>
      <c r="F152" s="1">
        <v>21</v>
      </c>
      <c r="G152" s="5">
        <v>19.99</v>
      </c>
      <c r="H152" s="5">
        <v>95.19047619047618</v>
      </c>
      <c r="I152" s="5">
        <v>14.411645569620248</v>
      </c>
      <c r="J152" s="5">
        <v>17.973554430379746</v>
      </c>
      <c r="K152" s="5">
        <v>17.10911205063291</v>
      </c>
      <c r="L152" s="5">
        <v>16.676890860759492</v>
      </c>
      <c r="M152" s="5">
        <v>13.756069990458622</v>
      </c>
      <c r="N152" s="9"/>
      <c r="O152" s="9"/>
    </row>
    <row r="153" spans="1:15" ht="12.75">
      <c r="A153" s="9">
        <v>22</v>
      </c>
      <c r="B153" s="1" t="s">
        <v>126</v>
      </c>
      <c r="C153" s="1" t="s">
        <v>21</v>
      </c>
      <c r="D153" s="1" t="s">
        <v>118</v>
      </c>
      <c r="E153" s="1">
        <v>29</v>
      </c>
      <c r="F153" s="1">
        <v>20.3</v>
      </c>
      <c r="G153" s="5">
        <v>17.9</v>
      </c>
      <c r="H153" s="5">
        <v>88.17733990147782</v>
      </c>
      <c r="I153" s="5">
        <v>13.539247176913431</v>
      </c>
      <c r="J153" s="5">
        <v>17.551532823086575</v>
      </c>
      <c r="K153" s="5">
        <v>15.476474755332495</v>
      </c>
      <c r="L153" s="5">
        <v>14.438945721455454</v>
      </c>
      <c r="M153" s="5">
        <v>12.443396788207032</v>
      </c>
      <c r="N153" s="9"/>
      <c r="O153" s="9"/>
    </row>
    <row r="154" spans="1:15" ht="12.75">
      <c r="A154" s="9">
        <v>23</v>
      </c>
      <c r="B154" s="1" t="s">
        <v>127</v>
      </c>
      <c r="C154" s="1" t="s">
        <v>21</v>
      </c>
      <c r="D154" s="1" t="s">
        <v>118</v>
      </c>
      <c r="E154" s="1">
        <v>29</v>
      </c>
      <c r="F154" s="1">
        <v>20.3</v>
      </c>
      <c r="G154" s="5">
        <v>17.39</v>
      </c>
      <c r="H154" s="5">
        <v>85.66502463054188</v>
      </c>
      <c r="I154" s="5">
        <v>14.935282308657463</v>
      </c>
      <c r="J154" s="5">
        <v>17.268137691342535</v>
      </c>
      <c r="K154" s="5">
        <v>14.792754406524468</v>
      </c>
      <c r="L154" s="5">
        <v>13.555062764115434</v>
      </c>
      <c r="M154" s="5">
        <v>11.893671884642789</v>
      </c>
      <c r="N154" s="9"/>
      <c r="O154" s="9"/>
    </row>
    <row r="155" spans="1:15" ht="12.75">
      <c r="A155" s="9">
        <v>24</v>
      </c>
      <c r="B155" s="1" t="s">
        <v>128</v>
      </c>
      <c r="C155" s="1" t="s">
        <v>53</v>
      </c>
      <c r="D155" s="1" t="s">
        <v>118</v>
      </c>
      <c r="E155" s="1">
        <v>29</v>
      </c>
      <c r="F155" s="1">
        <v>20.5</v>
      </c>
      <c r="G155" s="5">
        <v>18.03</v>
      </c>
      <c r="H155" s="5">
        <v>87.95121951219512</v>
      </c>
      <c r="I155" s="5">
        <v>14.280880503144658</v>
      </c>
      <c r="J155" s="5">
        <v>17.572419496855346</v>
      </c>
      <c r="K155" s="5">
        <v>15.455157245283019</v>
      </c>
      <c r="L155" s="5">
        <v>14.396526119496855</v>
      </c>
      <c r="M155" s="5">
        <v>12.426257081634589</v>
      </c>
      <c r="N155" s="9"/>
      <c r="O155" s="9"/>
    </row>
    <row r="156" spans="1:15" ht="12.75">
      <c r="A156" s="9"/>
      <c r="B156" s="1"/>
      <c r="C156" s="1"/>
      <c r="D156" s="1"/>
      <c r="E156" s="6" t="s">
        <v>44</v>
      </c>
      <c r="F156" s="7">
        <f>AVERAGE(F145:F155)</f>
        <v>20.463636363636365</v>
      </c>
      <c r="G156" s="7">
        <f aca="true" t="shared" si="16" ref="G156:M156">AVERAGE(G145:G155)</f>
        <v>18.470000000000002</v>
      </c>
      <c r="H156" s="7">
        <f t="shared" si="16"/>
        <v>90.14805555160466</v>
      </c>
      <c r="I156" s="7">
        <f t="shared" si="16"/>
        <v>12.680868020166285</v>
      </c>
      <c r="J156" s="7">
        <f t="shared" si="16"/>
        <v>17.868882888924624</v>
      </c>
      <c r="K156" s="7">
        <f t="shared" si="16"/>
        <v>16.130022501902715</v>
      </c>
      <c r="L156" s="7">
        <f t="shared" si="16"/>
        <v>15.260592308391756</v>
      </c>
      <c r="M156" s="7">
        <f t="shared" si="16"/>
        <v>12.968862313087612</v>
      </c>
      <c r="N156" s="9"/>
      <c r="O156" s="9"/>
    </row>
    <row r="157" spans="1:15" ht="12.75">
      <c r="A157" s="9"/>
      <c r="B157" s="1"/>
      <c r="C157" s="1"/>
      <c r="D157" s="1"/>
      <c r="E157" s="1"/>
      <c r="F157" s="1"/>
      <c r="G157" s="5"/>
      <c r="H157" s="5"/>
      <c r="I157" s="5"/>
      <c r="J157" s="5"/>
      <c r="K157" s="5"/>
      <c r="L157" s="5"/>
      <c r="M157" s="5"/>
      <c r="N157" s="9"/>
      <c r="O157" s="9"/>
    </row>
    <row r="158" spans="1:15" ht="12.75">
      <c r="A158" s="9">
        <v>25</v>
      </c>
      <c r="B158" s="1" t="s">
        <v>129</v>
      </c>
      <c r="C158" s="1" t="s">
        <v>32</v>
      </c>
      <c r="D158" s="1" t="s">
        <v>118</v>
      </c>
      <c r="E158" s="1">
        <v>31</v>
      </c>
      <c r="F158" s="1">
        <v>22.7</v>
      </c>
      <c r="G158" s="5">
        <v>20.243003</v>
      </c>
      <c r="H158" s="5">
        <v>89.17622466960353</v>
      </c>
      <c r="I158" s="5">
        <v>13.09477360931437</v>
      </c>
      <c r="J158" s="5">
        <v>19.727486390685637</v>
      </c>
      <c r="K158" s="5">
        <v>17.592227585423288</v>
      </c>
      <c r="L158" s="5">
        <v>16.52459818279211</v>
      </c>
      <c r="M158" s="5">
        <v>14.144504591295107</v>
      </c>
      <c r="N158" s="9"/>
      <c r="O158" s="9"/>
    </row>
    <row r="159" spans="1:15" ht="12.75">
      <c r="A159" s="1">
        <v>26</v>
      </c>
      <c r="B159" s="1" t="s">
        <v>130</v>
      </c>
      <c r="C159" s="1" t="s">
        <v>24</v>
      </c>
      <c r="D159" s="1" t="s">
        <v>118</v>
      </c>
      <c r="E159" s="1">
        <v>31</v>
      </c>
      <c r="F159" s="1">
        <v>22</v>
      </c>
      <c r="G159" s="5">
        <v>20.344056</v>
      </c>
      <c r="H159" s="5">
        <v>92.47298181818181</v>
      </c>
      <c r="I159" s="5">
        <v>14.792820512820503</v>
      </c>
      <c r="J159" s="5">
        <v>18.74557948717949</v>
      </c>
      <c r="K159" s="5">
        <v>17.33459631089231</v>
      </c>
      <c r="L159" s="5">
        <v>16.629104722748718</v>
      </c>
      <c r="M159" s="5">
        <v>13.937363868054119</v>
      </c>
      <c r="N159" s="1"/>
      <c r="O159" s="1"/>
    </row>
    <row r="160" spans="1:15" ht="12.75">
      <c r="A160" s="1">
        <v>27</v>
      </c>
      <c r="B160" s="1" t="s">
        <v>131</v>
      </c>
      <c r="C160" s="1" t="s">
        <v>32</v>
      </c>
      <c r="D160" s="1" t="s">
        <v>118</v>
      </c>
      <c r="E160" s="1">
        <v>31</v>
      </c>
      <c r="F160" s="1">
        <v>19.4</v>
      </c>
      <c r="G160" s="5">
        <v>17.053791</v>
      </c>
      <c r="H160" s="5">
        <v>87.90613917525774</v>
      </c>
      <c r="I160" s="5">
        <v>13.291861042183621</v>
      </c>
      <c r="J160" s="5">
        <v>16.82137895781638</v>
      </c>
      <c r="K160" s="5">
        <v>14.787024797855583</v>
      </c>
      <c r="L160" s="5">
        <v>13.769847717875185</v>
      </c>
      <c r="M160" s="5">
        <v>11.889065164104991</v>
      </c>
      <c r="N160" s="1"/>
      <c r="O160" s="1"/>
    </row>
    <row r="161" spans="1:15" ht="12.75">
      <c r="A161" s="1">
        <v>28</v>
      </c>
      <c r="B161" s="1" t="s">
        <v>132</v>
      </c>
      <c r="C161" s="1" t="s">
        <v>24</v>
      </c>
      <c r="D161" s="1" t="s">
        <v>118</v>
      </c>
      <c r="E161" s="1">
        <v>31</v>
      </c>
      <c r="F161" s="1">
        <v>20.6</v>
      </c>
      <c r="G161" s="5">
        <v>18.2240996</v>
      </c>
      <c r="H161" s="5">
        <v>88.46650291262135</v>
      </c>
      <c r="I161" s="5">
        <v>14.659899244332497</v>
      </c>
      <c r="J161" s="5">
        <v>17.580060755667507</v>
      </c>
      <c r="K161" s="5">
        <v>15.552464960453197</v>
      </c>
      <c r="L161" s="5">
        <v>14.538667062846041</v>
      </c>
      <c r="M161" s="5">
        <v>12.504494440565386</v>
      </c>
      <c r="N161" s="1"/>
      <c r="O161" s="1"/>
    </row>
    <row r="162" spans="1:15" ht="12.75">
      <c r="A162" s="1">
        <v>29</v>
      </c>
      <c r="B162" s="1" t="s">
        <v>133</v>
      </c>
      <c r="C162" s="1" t="s">
        <v>24</v>
      </c>
      <c r="D162" s="1" t="s">
        <v>118</v>
      </c>
      <c r="E162" s="1">
        <v>31</v>
      </c>
      <c r="F162" s="1">
        <v>19.6</v>
      </c>
      <c r="G162" s="5">
        <v>17.30323</v>
      </c>
      <c r="H162" s="5">
        <v>88.2817857142857</v>
      </c>
      <c r="I162" s="5">
        <v>13.182288557213928</v>
      </c>
      <c r="J162" s="5">
        <v>17.01627144278607</v>
      </c>
      <c r="K162" s="5">
        <v>15.022268291681591</v>
      </c>
      <c r="L162" s="5">
        <v>14.025266716129352</v>
      </c>
      <c r="M162" s="5">
        <v>12.078205661653541</v>
      </c>
      <c r="N162" s="1"/>
      <c r="O162" s="1"/>
    </row>
    <row r="163" spans="1:15" ht="12.75">
      <c r="A163" s="1">
        <v>30</v>
      </c>
      <c r="B163" s="1" t="s">
        <v>134</v>
      </c>
      <c r="C163" s="1" t="s">
        <v>21</v>
      </c>
      <c r="D163" s="1" t="s">
        <v>118</v>
      </c>
      <c r="E163" s="1">
        <v>31</v>
      </c>
      <c r="F163" s="1">
        <v>22.2</v>
      </c>
      <c r="G163" s="5">
        <v>19.4498568</v>
      </c>
      <c r="H163" s="5">
        <v>87.61196756756756</v>
      </c>
      <c r="I163" s="5">
        <v>15.000205655526997</v>
      </c>
      <c r="J163" s="5">
        <v>18.869954344473005</v>
      </c>
      <c r="K163" s="5">
        <v>16.532338280294496</v>
      </c>
      <c r="L163" s="5">
        <v>15.363530248205242</v>
      </c>
      <c r="M163" s="5">
        <v>13.292332285663917</v>
      </c>
      <c r="N163" s="1"/>
      <c r="O163" s="1"/>
    </row>
    <row r="164" spans="1:15" ht="12.75">
      <c r="A164" s="1">
        <v>31</v>
      </c>
      <c r="B164" s="1" t="s">
        <v>135</v>
      </c>
      <c r="C164" s="1" t="s">
        <v>21</v>
      </c>
      <c r="D164" s="1" t="s">
        <v>118</v>
      </c>
      <c r="E164" s="1">
        <v>31</v>
      </c>
      <c r="F164" s="1">
        <v>21.6</v>
      </c>
      <c r="G164" s="5">
        <v>19.182236</v>
      </c>
      <c r="H164" s="5">
        <v>88.80664814814814</v>
      </c>
      <c r="I164" s="5">
        <v>14.486530612244895</v>
      </c>
      <c r="J164" s="5">
        <v>18.470909387755107</v>
      </c>
      <c r="K164" s="5">
        <v>16.40339550974694</v>
      </c>
      <c r="L164" s="5">
        <v>15.369638570742856</v>
      </c>
      <c r="M164" s="5">
        <v>13.188659706329199</v>
      </c>
      <c r="N164" s="1"/>
      <c r="O164" s="1"/>
    </row>
    <row r="165" spans="1:15" ht="12.75">
      <c r="A165" s="1">
        <v>32</v>
      </c>
      <c r="B165" s="1" t="s">
        <v>136</v>
      </c>
      <c r="C165" s="1" t="s">
        <v>21</v>
      </c>
      <c r="D165" s="1" t="s">
        <v>118</v>
      </c>
      <c r="E165" s="1">
        <v>31</v>
      </c>
      <c r="F165" s="1">
        <v>22.7</v>
      </c>
      <c r="G165" s="5">
        <v>20.049558899999997</v>
      </c>
      <c r="H165" s="5">
        <v>88.32404801762114</v>
      </c>
      <c r="I165" s="5">
        <v>13.563441138421728</v>
      </c>
      <c r="J165" s="5">
        <v>19.621098861578265</v>
      </c>
      <c r="K165" s="5">
        <v>17.330148780085302</v>
      </c>
      <c r="L165" s="5">
        <v>16.18467373933882</v>
      </c>
      <c r="M165" s="5">
        <v>13.933787963887681</v>
      </c>
      <c r="N165" s="1"/>
      <c r="O165" s="1"/>
    </row>
    <row r="166" spans="1:15" ht="12.75">
      <c r="A166" s="1">
        <v>33</v>
      </c>
      <c r="B166" s="1" t="s">
        <v>137</v>
      </c>
      <c r="C166" s="1" t="s">
        <v>53</v>
      </c>
      <c r="D166" s="1" t="s">
        <v>118</v>
      </c>
      <c r="E166" s="1">
        <v>31</v>
      </c>
      <c r="F166" s="1">
        <v>21.5</v>
      </c>
      <c r="G166" s="5">
        <v>19.154363999999998</v>
      </c>
      <c r="H166" s="5">
        <v>89.09006511627906</v>
      </c>
      <c r="I166" s="5">
        <v>15.076178343949039</v>
      </c>
      <c r="J166" s="5">
        <v>18.258621656050956</v>
      </c>
      <c r="K166" s="5">
        <v>16.26661792271083</v>
      </c>
      <c r="L166" s="5">
        <v>15.270616056040765</v>
      </c>
      <c r="M166" s="5">
        <v>13.078687777053933</v>
      </c>
      <c r="N166" s="1"/>
      <c r="O166" s="1"/>
    </row>
    <row r="167" spans="1:15" ht="12.75">
      <c r="A167" s="1"/>
      <c r="B167" s="1"/>
      <c r="C167" s="1"/>
      <c r="D167" s="1"/>
      <c r="E167" s="6" t="s">
        <v>52</v>
      </c>
      <c r="F167" s="7">
        <f>AVERAGE(F158:F166)</f>
        <v>21.366666666666664</v>
      </c>
      <c r="G167" s="7">
        <f aca="true" t="shared" si="17" ref="G167:M167">AVERAGE(G158:G166)</f>
        <v>19.00046614444444</v>
      </c>
      <c r="H167" s="7">
        <f t="shared" si="17"/>
        <v>88.90404034884068</v>
      </c>
      <c r="I167" s="7">
        <f t="shared" si="17"/>
        <v>14.127555412889729</v>
      </c>
      <c r="J167" s="7">
        <f t="shared" si="17"/>
        <v>18.345706809332494</v>
      </c>
      <c r="K167" s="7">
        <f t="shared" si="17"/>
        <v>16.313453604349277</v>
      </c>
      <c r="L167" s="7">
        <f t="shared" si="17"/>
        <v>15.297327001857676</v>
      </c>
      <c r="M167" s="7">
        <f t="shared" si="17"/>
        <v>13.116344606511985</v>
      </c>
      <c r="N167" s="1"/>
      <c r="O167" s="1"/>
    </row>
    <row r="168" spans="1:15" ht="12.75">
      <c r="A168" s="1"/>
      <c r="B168" s="1"/>
      <c r="C168" s="1"/>
      <c r="D168" s="1"/>
      <c r="E168" s="1"/>
      <c r="F168" s="1"/>
      <c r="G168" s="5"/>
      <c r="H168" s="5"/>
      <c r="I168" s="5"/>
      <c r="J168" s="5"/>
      <c r="K168" s="5"/>
      <c r="L168" s="5"/>
      <c r="M168" s="5"/>
      <c r="N168" s="1"/>
      <c r="O168" s="1"/>
    </row>
    <row r="169" spans="1:15" ht="12.75">
      <c r="A169" s="1">
        <v>34</v>
      </c>
      <c r="B169" s="9" t="s">
        <v>129</v>
      </c>
      <c r="C169" s="9" t="s">
        <v>32</v>
      </c>
      <c r="D169" s="9" t="s">
        <v>118</v>
      </c>
      <c r="E169" s="9">
        <v>33</v>
      </c>
      <c r="F169" s="9">
        <v>23.2</v>
      </c>
      <c r="G169" s="10">
        <v>21.426768000000003</v>
      </c>
      <c r="H169" s="10">
        <v>92.35675862068967</v>
      </c>
      <c r="I169" s="10">
        <v>17.767916666666668</v>
      </c>
      <c r="J169" s="10">
        <v>19.077843333333334</v>
      </c>
      <c r="K169" s="10">
        <v>17.619677717400002</v>
      </c>
      <c r="L169" s="10">
        <v>16.890594909433336</v>
      </c>
      <c r="M169" s="10">
        <v>14.16657504916583</v>
      </c>
      <c r="N169" s="1"/>
      <c r="O169" s="1"/>
    </row>
    <row r="170" spans="1:15" ht="12.75">
      <c r="A170" s="1">
        <v>35</v>
      </c>
      <c r="B170" s="9" t="s">
        <v>132</v>
      </c>
      <c r="C170" s="9" t="s">
        <v>24</v>
      </c>
      <c r="D170" s="9" t="s">
        <v>118</v>
      </c>
      <c r="E170" s="9">
        <v>33</v>
      </c>
      <c r="F170" s="9">
        <v>21.3</v>
      </c>
      <c r="G170" s="10">
        <v>18.726554</v>
      </c>
      <c r="H170" s="10">
        <v>87.91809389671361</v>
      </c>
      <c r="I170" s="10">
        <v>12.477611181702674</v>
      </c>
      <c r="J170" s="10">
        <v>18.64226881829733</v>
      </c>
      <c r="K170" s="10">
        <v>16.38992740414841</v>
      </c>
      <c r="L170" s="10">
        <v>15.263756697073948</v>
      </c>
      <c r="M170" s="10">
        <v>13.17783107871229</v>
      </c>
      <c r="N170" s="1"/>
      <c r="O170" s="1"/>
    </row>
    <row r="171" spans="1:15" ht="12.75">
      <c r="A171" s="1">
        <v>36</v>
      </c>
      <c r="B171" s="9" t="s">
        <v>134</v>
      </c>
      <c r="C171" s="9" t="s">
        <v>21</v>
      </c>
      <c r="D171" s="9" t="s">
        <v>118</v>
      </c>
      <c r="E171" s="9">
        <v>33</v>
      </c>
      <c r="F171" s="9">
        <v>22.1</v>
      </c>
      <c r="G171" s="10">
        <v>21.271161600000003</v>
      </c>
      <c r="H171" s="10">
        <v>96.2496</v>
      </c>
      <c r="I171" s="10">
        <v>16.175044929396666</v>
      </c>
      <c r="J171" s="10">
        <v>18.525315070603337</v>
      </c>
      <c r="K171" s="10">
        <v>17.830541654195432</v>
      </c>
      <c r="L171" s="10">
        <v>17.48315494599148</v>
      </c>
      <c r="M171" s="10">
        <v>14.33611389282045</v>
      </c>
      <c r="N171" s="1"/>
      <c r="O171" s="1"/>
    </row>
    <row r="172" spans="1:15" ht="12.75">
      <c r="A172" s="1">
        <v>37</v>
      </c>
      <c r="B172" s="9" t="s">
        <v>135</v>
      </c>
      <c r="C172" s="9" t="s">
        <v>21</v>
      </c>
      <c r="D172" s="9" t="s">
        <v>118</v>
      </c>
      <c r="E172" s="9">
        <v>33</v>
      </c>
      <c r="F172" s="9">
        <v>22.3</v>
      </c>
      <c r="G172" s="10">
        <v>19.6205723</v>
      </c>
      <c r="H172" s="10">
        <v>87.98462914798205</v>
      </c>
      <c r="I172" s="10">
        <v>10.856473616473613</v>
      </c>
      <c r="J172" s="10">
        <v>19.879006383526388</v>
      </c>
      <c r="K172" s="10">
        <v>17.490470044849367</v>
      </c>
      <c r="L172" s="10">
        <v>16.296201875510857</v>
      </c>
      <c r="M172" s="10">
        <v>14.062689483295975</v>
      </c>
      <c r="N172" s="1"/>
      <c r="O172" s="1"/>
    </row>
    <row r="173" spans="1:15" ht="12.75">
      <c r="A173" s="1">
        <v>38</v>
      </c>
      <c r="B173" s="9" t="s">
        <v>136</v>
      </c>
      <c r="C173" s="9" t="s">
        <v>21</v>
      </c>
      <c r="D173" s="9" t="s">
        <v>118</v>
      </c>
      <c r="E173" s="9">
        <v>33</v>
      </c>
      <c r="F173" s="9">
        <v>22.1</v>
      </c>
      <c r="G173" s="10">
        <v>19.464354</v>
      </c>
      <c r="H173" s="10">
        <v>88.074</v>
      </c>
      <c r="I173" s="10">
        <v>13.679537869062903</v>
      </c>
      <c r="J173" s="10">
        <v>19.0768221309371</v>
      </c>
      <c r="K173" s="10">
        <v>16.80172032360154</v>
      </c>
      <c r="L173" s="10">
        <v>15.66416941993376</v>
      </c>
      <c r="M173" s="10">
        <v>13.508920863197218</v>
      </c>
      <c r="N173" s="1"/>
      <c r="O173" s="1"/>
    </row>
    <row r="174" spans="1:15" ht="12.75">
      <c r="A174" s="1"/>
      <c r="B174" s="9"/>
      <c r="C174" s="9"/>
      <c r="D174" s="9"/>
      <c r="E174" s="11" t="s">
        <v>57</v>
      </c>
      <c r="F174" s="12">
        <f>AVERAGE(F169:F173)</f>
        <v>22.2</v>
      </c>
      <c r="G174" s="12">
        <f aca="true" t="shared" si="18" ref="G174:M174">AVERAGE(G169:G173)</f>
        <v>20.101881979999998</v>
      </c>
      <c r="H174" s="12">
        <f t="shared" si="18"/>
        <v>90.51661633307707</v>
      </c>
      <c r="I174" s="12">
        <f t="shared" si="18"/>
        <v>14.191316852660506</v>
      </c>
      <c r="J174" s="12">
        <f t="shared" si="18"/>
        <v>19.040251147339497</v>
      </c>
      <c r="K174" s="12">
        <f t="shared" si="18"/>
        <v>17.22646742883895</v>
      </c>
      <c r="L174" s="12">
        <f t="shared" si="18"/>
        <v>16.319575569588675</v>
      </c>
      <c r="M174" s="12">
        <f t="shared" si="18"/>
        <v>13.850426073438353</v>
      </c>
      <c r="N174" s="1"/>
      <c r="O174" s="1"/>
    </row>
    <row r="175" spans="1:15" ht="12.75">
      <c r="A175" s="1"/>
      <c r="B175" s="1"/>
      <c r="C175" s="1"/>
      <c r="D175" s="4" t="s">
        <v>58</v>
      </c>
      <c r="E175" s="4"/>
      <c r="F175" s="8">
        <f>AVERAGE(F169:F173,F158:F166,F145:F155)</f>
        <v>21.135999999999996</v>
      </c>
      <c r="G175" s="8">
        <f aca="true" t="shared" si="19" ref="G175:M175">AVERAGE(G169:G173,G158:G166,G145:G155)</f>
        <v>18.987344207999996</v>
      </c>
      <c r="H175" s="8">
        <f t="shared" si="19"/>
        <v>89.77392223490409</v>
      </c>
      <c r="I175" s="8">
        <f t="shared" si="19"/>
        <v>13.50376524804557</v>
      </c>
      <c r="J175" s="8">
        <f t="shared" si="19"/>
        <v>18.27481315195443</v>
      </c>
      <c r="K175" s="8">
        <f t="shared" si="19"/>
        <v>16.415346684170725</v>
      </c>
      <c r="L175" s="8">
        <f t="shared" si="19"/>
        <v>15.485613450278873</v>
      </c>
      <c r="M175" s="8">
        <f t="shared" si="19"/>
        <v>13.198268690790536</v>
      </c>
      <c r="N175" s="1"/>
      <c r="O175" s="1"/>
    </row>
    <row r="176" spans="1:15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22" ht="12.75">
      <c r="A179" s="1"/>
      <c r="B179" s="1"/>
      <c r="C179" s="1"/>
      <c r="D179" s="1"/>
      <c r="E179" s="2" t="s">
        <v>138</v>
      </c>
      <c r="F179" s="1"/>
      <c r="G179" s="1"/>
      <c r="H179" s="1"/>
      <c r="I179" s="1"/>
      <c r="J179" s="1"/>
      <c r="K179" s="1"/>
      <c r="L179" s="1"/>
      <c r="M179" s="1"/>
      <c r="N179" s="1"/>
      <c r="O179" s="26" t="s">
        <v>153</v>
      </c>
      <c r="P179" s="26" t="s">
        <v>154</v>
      </c>
      <c r="Q179" s="26" t="s">
        <v>155</v>
      </c>
      <c r="R179" s="26" t="s">
        <v>156</v>
      </c>
      <c r="S179" t="s">
        <v>157</v>
      </c>
      <c r="T179" t="s">
        <v>158</v>
      </c>
      <c r="U179" t="s">
        <v>159</v>
      </c>
      <c r="V179" t="s">
        <v>160</v>
      </c>
    </row>
    <row r="180" spans="1:25" ht="12.75">
      <c r="A180" s="1"/>
      <c r="B180" s="1"/>
      <c r="C180" s="1"/>
      <c r="D180" s="4" t="s">
        <v>5</v>
      </c>
      <c r="E180" s="13" t="s">
        <v>139</v>
      </c>
      <c r="F180" s="13" t="s">
        <v>7</v>
      </c>
      <c r="G180" s="13" t="s">
        <v>8</v>
      </c>
      <c r="H180" s="13" t="s">
        <v>9</v>
      </c>
      <c r="I180" s="13" t="s">
        <v>10</v>
      </c>
      <c r="J180" s="13" t="s">
        <v>11</v>
      </c>
      <c r="K180" s="13" t="s">
        <v>12</v>
      </c>
      <c r="L180" s="13" t="s">
        <v>13</v>
      </c>
      <c r="M180" s="13" t="s">
        <v>14</v>
      </c>
      <c r="N180" s="1"/>
      <c r="O180" s="26">
        <f>8500*2.42</f>
        <v>20570</v>
      </c>
      <c r="P180" s="26">
        <v>8500</v>
      </c>
      <c r="Q180" s="26">
        <v>550000</v>
      </c>
      <c r="R180" s="27"/>
      <c r="T180" t="s">
        <v>118</v>
      </c>
      <c r="U180" t="s">
        <v>84</v>
      </c>
      <c r="V180" t="s">
        <v>161</v>
      </c>
      <c r="X180" s="29" t="s">
        <v>163</v>
      </c>
      <c r="Y180" s="30" t="s">
        <v>164</v>
      </c>
    </row>
    <row r="181" spans="1:25" ht="12.75">
      <c r="A181" s="1"/>
      <c r="B181" s="1"/>
      <c r="C181" s="1"/>
      <c r="D181" s="14" t="s">
        <v>19</v>
      </c>
      <c r="E181" s="15">
        <v>29</v>
      </c>
      <c r="F181" s="16">
        <f>F22</f>
        <v>21.075000000000003</v>
      </c>
      <c r="G181" s="16">
        <f aca="true" t="shared" si="20" ref="G181:M181">G22</f>
        <v>19.096875</v>
      </c>
      <c r="H181" s="16">
        <f t="shared" si="20"/>
        <v>90.43348932380975</v>
      </c>
      <c r="I181" s="16">
        <f t="shared" si="20"/>
        <v>13.533276314893614</v>
      </c>
      <c r="J181" s="16">
        <f t="shared" si="20"/>
        <v>18.232308685106386</v>
      </c>
      <c r="K181" s="16">
        <f t="shared" si="20"/>
        <v>16.524817866911167</v>
      </c>
      <c r="L181" s="16">
        <f t="shared" si="20"/>
        <v>15.671072457813557</v>
      </c>
      <c r="M181" s="16">
        <f t="shared" si="20"/>
        <v>13.286285722139633</v>
      </c>
      <c r="N181" s="1"/>
      <c r="O181" s="26"/>
      <c r="P181" s="26"/>
      <c r="Q181" s="26"/>
      <c r="R181" s="27">
        <f>550000*(M181/100)</f>
        <v>73074.57147176798</v>
      </c>
      <c r="S181" s="25">
        <f>R181-70638.76</f>
        <v>2435.8114717679855</v>
      </c>
      <c r="X181" s="29">
        <v>700</v>
      </c>
      <c r="Y181" s="30">
        <f>R181*X181</f>
        <v>51152200.030237585</v>
      </c>
    </row>
    <row r="182" spans="1:25" ht="12.75">
      <c r="A182" s="1"/>
      <c r="B182" s="1"/>
      <c r="C182" s="1"/>
      <c r="D182" s="17"/>
      <c r="E182" s="18">
        <v>31</v>
      </c>
      <c r="F182" s="19">
        <f>F34</f>
        <v>21.959999999999997</v>
      </c>
      <c r="G182" s="19">
        <f aca="true" t="shared" si="21" ref="G182:M182">G34</f>
        <v>19.14692994</v>
      </c>
      <c r="H182" s="19">
        <f t="shared" si="21"/>
        <v>87.11114187307287</v>
      </c>
      <c r="I182" s="19">
        <f t="shared" si="21"/>
        <v>14.169766718041817</v>
      </c>
      <c r="J182" s="19">
        <f t="shared" si="21"/>
        <v>18.85686728195818</v>
      </c>
      <c r="K182" s="19">
        <f t="shared" si="21"/>
        <v>16.448678155655067</v>
      </c>
      <c r="L182" s="19">
        <f t="shared" si="21"/>
        <v>15.244583592503512</v>
      </c>
      <c r="M182" s="19">
        <f t="shared" si="21"/>
        <v>13.22506786384327</v>
      </c>
      <c r="N182" s="1"/>
      <c r="O182" s="26"/>
      <c r="P182" s="26"/>
      <c r="Q182" s="26"/>
      <c r="R182" s="27">
        <f aca="true" t="shared" si="22" ref="R182:R195">550000*(M182/100)</f>
        <v>72737.873251138</v>
      </c>
      <c r="S182" s="25">
        <f>R182-70638.76</f>
        <v>2099.1132511379983</v>
      </c>
      <c r="X182" s="29">
        <v>700</v>
      </c>
      <c r="Y182" s="30">
        <f>R182*X182</f>
        <v>50916511.27579659</v>
      </c>
    </row>
    <row r="183" spans="1:25" ht="12.75">
      <c r="A183" s="1"/>
      <c r="B183" s="1"/>
      <c r="C183" s="1"/>
      <c r="D183" s="20"/>
      <c r="E183" s="21">
        <v>33</v>
      </c>
      <c r="F183" s="22">
        <f>F49</f>
        <v>20.87692307692308</v>
      </c>
      <c r="G183" s="22">
        <f aca="true" t="shared" si="23" ref="G183:M183">G49</f>
        <v>18.41373933076923</v>
      </c>
      <c r="H183" s="22">
        <f t="shared" si="23"/>
        <v>88.11003997834604</v>
      </c>
      <c r="I183" s="22">
        <f t="shared" si="23"/>
        <v>13.244395917940771</v>
      </c>
      <c r="J183" s="22">
        <f t="shared" si="23"/>
        <v>18.11472100513615</v>
      </c>
      <c r="K183" s="22">
        <f t="shared" si="23"/>
        <v>15.97399319551312</v>
      </c>
      <c r="L183" s="22">
        <f t="shared" si="23"/>
        <v>14.903629290701604</v>
      </c>
      <c r="M183" s="22">
        <f t="shared" si="23"/>
        <v>12.843411614482912</v>
      </c>
      <c r="N183" s="1"/>
      <c r="O183" s="26"/>
      <c r="P183" s="26"/>
      <c r="Q183" s="26"/>
      <c r="R183" s="27">
        <f t="shared" si="22"/>
        <v>70638.76387965602</v>
      </c>
      <c r="S183" s="25">
        <f>R183-70638.76</f>
        <v>0.003879656025674194</v>
      </c>
      <c r="T183" s="25">
        <f>S183-5538.58</f>
        <v>-5538.576120343974</v>
      </c>
      <c r="X183" s="29">
        <v>700</v>
      </c>
      <c r="Y183" s="30">
        <f aca="true" t="shared" si="24" ref="Y183:Y195">R183*X183</f>
        <v>49447134.71575922</v>
      </c>
    </row>
    <row r="184" spans="1:25" ht="12.75">
      <c r="A184" s="1"/>
      <c r="B184" s="1"/>
      <c r="C184" s="1"/>
      <c r="D184" s="14" t="s">
        <v>60</v>
      </c>
      <c r="E184" s="15">
        <v>29</v>
      </c>
      <c r="F184" s="16">
        <f>F64</f>
        <v>21.358333333333338</v>
      </c>
      <c r="G184" s="16">
        <f aca="true" t="shared" si="25" ref="G184:M184">G64</f>
        <v>18.927500000000002</v>
      </c>
      <c r="H184" s="16">
        <f t="shared" si="25"/>
        <v>88.48967789135372</v>
      </c>
      <c r="I184" s="16">
        <f t="shared" si="25"/>
        <v>13.490550835184175</v>
      </c>
      <c r="J184" s="16">
        <f t="shared" si="25"/>
        <v>18.47897416481582</v>
      </c>
      <c r="K184" s="16">
        <f t="shared" si="25"/>
        <v>16.373827578820517</v>
      </c>
      <c r="L184" s="16">
        <f t="shared" si="25"/>
        <v>15.321254285822866</v>
      </c>
      <c r="M184" s="16">
        <f t="shared" si="25"/>
        <v>13.164886495534086</v>
      </c>
      <c r="N184" s="1"/>
      <c r="O184" s="26"/>
      <c r="P184" s="26"/>
      <c r="Q184" s="26"/>
      <c r="R184" s="27">
        <f t="shared" si="22"/>
        <v>72406.87572543748</v>
      </c>
      <c r="S184" s="25">
        <f>R184-70638.76</f>
        <v>1768.1157254374848</v>
      </c>
      <c r="X184" s="29">
        <v>700</v>
      </c>
      <c r="Y184" s="30">
        <f t="shared" si="24"/>
        <v>50684813.007806234</v>
      </c>
    </row>
    <row r="185" spans="1:25" ht="12.75">
      <c r="A185" s="1"/>
      <c r="B185" s="1"/>
      <c r="C185" s="1"/>
      <c r="D185" s="17"/>
      <c r="E185" s="18">
        <v>31</v>
      </c>
      <c r="F185" s="19">
        <f>F76</f>
        <v>22.95</v>
      </c>
      <c r="G185" s="19">
        <f aca="true" t="shared" si="26" ref="G185:M185">G76</f>
        <v>20.425741690000002</v>
      </c>
      <c r="H185" s="19">
        <f t="shared" si="26"/>
        <v>88.9622569843516</v>
      </c>
      <c r="I185" s="19">
        <f t="shared" si="26"/>
        <v>13.82278280766647</v>
      </c>
      <c r="J185" s="19">
        <f t="shared" si="26"/>
        <v>19.77650719233353</v>
      </c>
      <c r="K185" s="19">
        <f t="shared" si="26"/>
        <v>17.601433235811278</v>
      </c>
      <c r="L185" s="19">
        <f t="shared" si="26"/>
        <v>16.51389625755015</v>
      </c>
      <c r="M185" s="19">
        <f t="shared" si="26"/>
        <v>14.151906119245249</v>
      </c>
      <c r="N185" s="1"/>
      <c r="O185" s="26"/>
      <c r="P185" s="26"/>
      <c r="Q185" s="26"/>
      <c r="R185" s="27">
        <f t="shared" si="22"/>
        <v>77835.48365584888</v>
      </c>
      <c r="S185" s="25">
        <f>R185-70638.76</f>
        <v>7196.72365584888</v>
      </c>
      <c r="X185" s="29">
        <v>700</v>
      </c>
      <c r="Y185" s="30">
        <f t="shared" si="24"/>
        <v>54484838.55909421</v>
      </c>
    </row>
    <row r="186" spans="1:25" ht="12.75">
      <c r="A186" s="1"/>
      <c r="B186" s="1"/>
      <c r="C186" s="1"/>
      <c r="D186" s="20"/>
      <c r="E186" s="21">
        <v>33</v>
      </c>
      <c r="F186" s="22">
        <f>F87</f>
        <v>21.455555555555556</v>
      </c>
      <c r="G186" s="22">
        <f aca="true" t="shared" si="27" ref="G186:M186">G87</f>
        <v>19.03871887777778</v>
      </c>
      <c r="H186" s="22">
        <f t="shared" si="27"/>
        <v>88.69977118768665</v>
      </c>
      <c r="I186" s="22">
        <f t="shared" si="27"/>
        <v>14.572328417125785</v>
      </c>
      <c r="J186" s="22">
        <f t="shared" si="27"/>
        <v>18.329942693985327</v>
      </c>
      <c r="K186" s="22">
        <f t="shared" si="27"/>
        <v>16.266907744784042</v>
      </c>
      <c r="L186" s="22">
        <f t="shared" si="27"/>
        <v>15.235390270183403</v>
      </c>
      <c r="M186" s="22">
        <f t="shared" si="27"/>
        <v>13.078920799826367</v>
      </c>
      <c r="N186" s="1"/>
      <c r="O186" s="26"/>
      <c r="P186" s="26"/>
      <c r="Q186" s="26"/>
      <c r="R186" s="27">
        <f t="shared" si="22"/>
        <v>71934.064399045</v>
      </c>
      <c r="S186" s="25">
        <f aca="true" t="shared" si="28" ref="S186:S195">R186-70638.76</f>
        <v>1295.3043990450096</v>
      </c>
      <c r="T186" s="25">
        <f>S186-5538.58</f>
        <v>-4243.27560095499</v>
      </c>
      <c r="X186" s="29">
        <v>700</v>
      </c>
      <c r="Y186" s="30">
        <f t="shared" si="24"/>
        <v>50353845.0793315</v>
      </c>
    </row>
    <row r="187" spans="1:25" ht="12.75">
      <c r="A187" s="1"/>
      <c r="B187" s="1"/>
      <c r="C187" s="1"/>
      <c r="D187" s="14" t="s">
        <v>84</v>
      </c>
      <c r="E187" s="15">
        <v>29</v>
      </c>
      <c r="F187" s="16">
        <f>F99</f>
        <v>21.033333333333335</v>
      </c>
      <c r="G187" s="16">
        <f aca="true" t="shared" si="29" ref="G187:M187">G99</f>
        <v>18.526666666666664</v>
      </c>
      <c r="H187" s="16">
        <f t="shared" si="29"/>
        <v>87.97683402588576</v>
      </c>
      <c r="I187" s="16">
        <f t="shared" si="29"/>
        <v>12.904393032441055</v>
      </c>
      <c r="J187" s="16">
        <f t="shared" si="29"/>
        <v>18.32026918978117</v>
      </c>
      <c r="K187" s="16">
        <f t="shared" si="29"/>
        <v>16.13787199521294</v>
      </c>
      <c r="L187" s="16">
        <f t="shared" si="29"/>
        <v>15.046673397928831</v>
      </c>
      <c r="M187" s="16">
        <f t="shared" si="29"/>
        <v>12.97517346348779</v>
      </c>
      <c r="N187" s="1"/>
      <c r="O187" s="26"/>
      <c r="P187" s="26"/>
      <c r="Q187" s="26"/>
      <c r="R187" s="27">
        <f t="shared" si="22"/>
        <v>71363.45404918285</v>
      </c>
      <c r="S187" s="25">
        <f t="shared" si="28"/>
        <v>724.6940491828573</v>
      </c>
      <c r="X187" s="29">
        <v>700</v>
      </c>
      <c r="Y187" s="30">
        <f t="shared" si="24"/>
        <v>49954417.834428</v>
      </c>
    </row>
    <row r="188" spans="1:25" ht="12.75">
      <c r="A188" s="1"/>
      <c r="B188" s="1"/>
      <c r="C188" s="1"/>
      <c r="D188" s="17"/>
      <c r="E188" s="18">
        <v>31</v>
      </c>
      <c r="F188" s="19">
        <f>F108</f>
        <v>21.685714285714287</v>
      </c>
      <c r="G188" s="19">
        <f aca="true" t="shared" si="30" ref="G188:M188">G108</f>
        <v>19.056203842857144</v>
      </c>
      <c r="H188" s="19">
        <f t="shared" si="30"/>
        <v>87.72171939824328</v>
      </c>
      <c r="I188" s="19">
        <f t="shared" si="30"/>
        <v>14.430203189904843</v>
      </c>
      <c r="J188" s="19">
        <f t="shared" si="30"/>
        <v>18.560656810095157</v>
      </c>
      <c r="K188" s="19">
        <f t="shared" si="30"/>
        <v>16.31113955513079</v>
      </c>
      <c r="L188" s="19">
        <f t="shared" si="30"/>
        <v>15.186380927648612</v>
      </c>
      <c r="M188" s="19">
        <f t="shared" si="30"/>
        <v>13.114484064426767</v>
      </c>
      <c r="N188" s="1"/>
      <c r="O188" s="26"/>
      <c r="P188" s="26"/>
      <c r="Q188" s="26"/>
      <c r="R188" s="27">
        <f t="shared" si="22"/>
        <v>72129.66235434722</v>
      </c>
      <c r="S188" s="25">
        <f t="shared" si="28"/>
        <v>1490.9023543472285</v>
      </c>
      <c r="X188" s="29">
        <v>700</v>
      </c>
      <c r="Y188" s="30">
        <f t="shared" si="24"/>
        <v>50490763.64804306</v>
      </c>
    </row>
    <row r="189" spans="1:25" ht="12.75">
      <c r="A189" s="1"/>
      <c r="B189" s="1"/>
      <c r="C189" s="1"/>
      <c r="D189" s="17"/>
      <c r="E189" s="18">
        <v>33</v>
      </c>
      <c r="F189" s="19">
        <f>F116</f>
        <v>22.183333333333326</v>
      </c>
      <c r="G189" s="19">
        <f aca="true" t="shared" si="31" ref="G189:M189">G116</f>
        <v>19.610443366666665</v>
      </c>
      <c r="H189" s="19">
        <f t="shared" si="31"/>
        <v>88.48046837607848</v>
      </c>
      <c r="I189" s="19">
        <f t="shared" si="31"/>
        <v>14.48224031525522</v>
      </c>
      <c r="J189" s="19">
        <f t="shared" si="31"/>
        <v>18.96761301807811</v>
      </c>
      <c r="K189" s="19">
        <f t="shared" si="31"/>
        <v>16.76772887081047</v>
      </c>
      <c r="L189" s="19">
        <f t="shared" si="31"/>
        <v>15.667786797176644</v>
      </c>
      <c r="M189" s="19">
        <f t="shared" si="31"/>
        <v>13.481591051907913</v>
      </c>
      <c r="N189" s="1"/>
      <c r="O189" s="26"/>
      <c r="P189" s="26"/>
      <c r="Q189" s="26"/>
      <c r="R189" s="27">
        <f t="shared" si="22"/>
        <v>74148.75078549352</v>
      </c>
      <c r="S189" s="25">
        <f t="shared" si="28"/>
        <v>3509.99078549353</v>
      </c>
      <c r="T189" s="25">
        <f>S189-5538.58</f>
        <v>-2028.58921450647</v>
      </c>
      <c r="X189" s="29">
        <v>700</v>
      </c>
      <c r="Y189" s="30">
        <f t="shared" si="24"/>
        <v>51904125.549845465</v>
      </c>
    </row>
    <row r="190" spans="1:25" ht="12.75">
      <c r="A190" s="1"/>
      <c r="B190" s="1"/>
      <c r="C190" s="1"/>
      <c r="D190" s="14" t="s">
        <v>102</v>
      </c>
      <c r="E190" s="15">
        <v>29</v>
      </c>
      <c r="F190" s="16">
        <f>F128</f>
        <v>21.144444444444446</v>
      </c>
      <c r="G190" s="16">
        <f aca="true" t="shared" si="32" ref="G190:M190">G128</f>
        <v>18.76111111111111</v>
      </c>
      <c r="H190" s="16">
        <f t="shared" si="32"/>
        <v>88.58990099148319</v>
      </c>
      <c r="I190" s="16">
        <f t="shared" si="32"/>
        <v>14.316630699928712</v>
      </c>
      <c r="J190" s="16">
        <f t="shared" si="32"/>
        <v>18.113793744515732</v>
      </c>
      <c r="K190" s="16">
        <f t="shared" si="32"/>
        <v>16.070992789378945</v>
      </c>
      <c r="L190" s="16">
        <f t="shared" si="32"/>
        <v>15.04959231181055</v>
      </c>
      <c r="M190" s="16">
        <f t="shared" si="32"/>
        <v>12.921401237691617</v>
      </c>
      <c r="N190" s="1"/>
      <c r="O190" s="26"/>
      <c r="P190" s="26"/>
      <c r="Q190" s="26"/>
      <c r="R190" s="27">
        <f t="shared" si="22"/>
        <v>71067.7068073039</v>
      </c>
      <c r="S190" s="25">
        <f t="shared" si="28"/>
        <v>428.94680730390246</v>
      </c>
      <c r="X190" s="29">
        <v>700</v>
      </c>
      <c r="Y190" s="30">
        <f t="shared" si="24"/>
        <v>49747394.76511273</v>
      </c>
    </row>
    <row r="191" spans="1:25" ht="12.75">
      <c r="A191" s="1"/>
      <c r="B191" s="1"/>
      <c r="C191" s="1"/>
      <c r="D191" s="17"/>
      <c r="E191" s="18">
        <v>31</v>
      </c>
      <c r="F191" s="19">
        <f>F135</f>
        <v>21</v>
      </c>
      <c r="G191" s="19">
        <f aca="true" t="shared" si="33" ref="G191:M191">G135</f>
        <v>17.53335824</v>
      </c>
      <c r="H191" s="19">
        <f t="shared" si="33"/>
        <v>83.4684809901702</v>
      </c>
      <c r="I191" s="19">
        <f t="shared" si="33"/>
        <v>14.442225763697346</v>
      </c>
      <c r="J191" s="19">
        <f t="shared" si="33"/>
        <v>17.96667423630266</v>
      </c>
      <c r="K191" s="19">
        <f t="shared" si="33"/>
        <v>15.000495108421125</v>
      </c>
      <c r="L191" s="19">
        <f t="shared" si="33"/>
        <v>13.51740554448036</v>
      </c>
      <c r="M191" s="19">
        <f t="shared" si="33"/>
        <v>12.060699584660203</v>
      </c>
      <c r="N191" s="1"/>
      <c r="O191" s="26"/>
      <c r="P191" s="26"/>
      <c r="Q191" s="26"/>
      <c r="R191" s="27">
        <f t="shared" si="22"/>
        <v>66333.84771563111</v>
      </c>
      <c r="S191" s="25">
        <f t="shared" si="28"/>
        <v>-4304.912284368882</v>
      </c>
      <c r="X191" s="29">
        <v>700</v>
      </c>
      <c r="Y191" s="30">
        <f t="shared" si="24"/>
        <v>46433693.40094178</v>
      </c>
    </row>
    <row r="192" spans="1:25" ht="12.75">
      <c r="A192" s="1"/>
      <c r="B192" s="1"/>
      <c r="C192" s="1"/>
      <c r="D192" s="20"/>
      <c r="E192" s="21">
        <v>33</v>
      </c>
      <c r="F192" s="22">
        <f>F142</f>
        <v>22.659999999999997</v>
      </c>
      <c r="G192" s="22">
        <f aca="true" t="shared" si="34" ref="G192:M192">G142</f>
        <v>20.149734300000002</v>
      </c>
      <c r="H192" s="22">
        <f t="shared" si="34"/>
        <v>88.90763080546557</v>
      </c>
      <c r="I192" s="22">
        <f t="shared" si="34"/>
        <v>12.672617267777554</v>
      </c>
      <c r="J192" s="22">
        <f t="shared" si="34"/>
        <v>19.788330732222445</v>
      </c>
      <c r="K192" s="22">
        <f t="shared" si="34"/>
        <v>17.596064838592543</v>
      </c>
      <c r="L192" s="22">
        <f t="shared" si="34"/>
        <v>16.499931891777585</v>
      </c>
      <c r="M192" s="22">
        <f t="shared" si="34"/>
        <v>14.147589819973902</v>
      </c>
      <c r="N192" s="1"/>
      <c r="O192" s="26"/>
      <c r="P192" s="26"/>
      <c r="Q192" s="26"/>
      <c r="R192" s="27">
        <f t="shared" si="22"/>
        <v>77811.74400985645</v>
      </c>
      <c r="S192" s="25">
        <f t="shared" si="28"/>
        <v>7172.98400985646</v>
      </c>
      <c r="T192" s="25">
        <f>S192-5538.58</f>
        <v>1634.40400985646</v>
      </c>
      <c r="U192" s="25">
        <f>T192-T189</f>
        <v>3662.99322436293</v>
      </c>
      <c r="V192" s="28">
        <f>(M192-M189)*110</f>
        <v>73.25986448725885</v>
      </c>
      <c r="X192" s="29">
        <v>700</v>
      </c>
      <c r="Y192" s="30">
        <f t="shared" si="24"/>
        <v>54468220.80689952</v>
      </c>
    </row>
    <row r="193" spans="1:25" ht="12.75">
      <c r="A193" s="1"/>
      <c r="B193" s="1"/>
      <c r="C193" s="1"/>
      <c r="D193" s="14" t="s">
        <v>118</v>
      </c>
      <c r="E193" s="15">
        <v>29</v>
      </c>
      <c r="F193" s="16">
        <f>F156</f>
        <v>20.463636363636365</v>
      </c>
      <c r="G193" s="16">
        <f aca="true" t="shared" si="35" ref="G193:M193">G156</f>
        <v>18.470000000000002</v>
      </c>
      <c r="H193" s="16">
        <f t="shared" si="35"/>
        <v>90.14805555160466</v>
      </c>
      <c r="I193" s="16">
        <f t="shared" si="35"/>
        <v>12.680868020166285</v>
      </c>
      <c r="J193" s="16">
        <f t="shared" si="35"/>
        <v>17.868882888924624</v>
      </c>
      <c r="K193" s="16">
        <f t="shared" si="35"/>
        <v>16.130022501902715</v>
      </c>
      <c r="L193" s="16">
        <f t="shared" si="35"/>
        <v>15.260592308391756</v>
      </c>
      <c r="M193" s="16">
        <f t="shared" si="35"/>
        <v>12.968862313087612</v>
      </c>
      <c r="N193" s="1"/>
      <c r="O193" s="26"/>
      <c r="P193" s="26"/>
      <c r="Q193" s="26"/>
      <c r="R193" s="27">
        <f t="shared" si="22"/>
        <v>71328.74272198186</v>
      </c>
      <c r="S193" s="25">
        <f t="shared" si="28"/>
        <v>689.982721981869</v>
      </c>
      <c r="X193" s="29">
        <v>700</v>
      </c>
      <c r="Y193" s="30">
        <f t="shared" si="24"/>
        <v>49930119.905387305</v>
      </c>
    </row>
    <row r="194" spans="1:25" ht="12.75">
      <c r="A194" s="1"/>
      <c r="B194" s="1"/>
      <c r="C194" s="1"/>
      <c r="D194" s="17"/>
      <c r="E194" s="18">
        <v>31</v>
      </c>
      <c r="F194" s="19">
        <f>F167</f>
        <v>21.366666666666664</v>
      </c>
      <c r="G194" s="19">
        <f aca="true" t="shared" si="36" ref="G194:M194">G167</f>
        <v>19.00046614444444</v>
      </c>
      <c r="H194" s="19">
        <f t="shared" si="36"/>
        <v>88.90404034884068</v>
      </c>
      <c r="I194" s="19">
        <f t="shared" si="36"/>
        <v>14.127555412889729</v>
      </c>
      <c r="J194" s="19">
        <f t="shared" si="36"/>
        <v>18.345706809332494</v>
      </c>
      <c r="K194" s="19">
        <f t="shared" si="36"/>
        <v>16.313453604349277</v>
      </c>
      <c r="L194" s="19">
        <f t="shared" si="36"/>
        <v>15.297327001857676</v>
      </c>
      <c r="M194" s="19">
        <f t="shared" si="36"/>
        <v>13.116344606511985</v>
      </c>
      <c r="N194" s="1"/>
      <c r="O194" s="26"/>
      <c r="P194" s="26"/>
      <c r="Q194" s="26"/>
      <c r="R194" s="27">
        <f t="shared" si="22"/>
        <v>72139.89533581592</v>
      </c>
      <c r="S194" s="25">
        <f t="shared" si="28"/>
        <v>1501.135335815925</v>
      </c>
      <c r="X194" s="29">
        <v>700</v>
      </c>
      <c r="Y194" s="30">
        <f t="shared" si="24"/>
        <v>50497926.735071145</v>
      </c>
    </row>
    <row r="195" spans="1:25" ht="12.75">
      <c r="A195" s="1"/>
      <c r="B195" s="1"/>
      <c r="C195" s="1"/>
      <c r="D195" s="20"/>
      <c r="E195" s="21">
        <v>33</v>
      </c>
      <c r="F195" s="22">
        <f>F174</f>
        <v>22.2</v>
      </c>
      <c r="G195" s="22">
        <f aca="true" t="shared" si="37" ref="G195:M195">G174</f>
        <v>20.101881979999998</v>
      </c>
      <c r="H195" s="22">
        <f t="shared" si="37"/>
        <v>90.51661633307707</v>
      </c>
      <c r="I195" s="22">
        <f t="shared" si="37"/>
        <v>14.191316852660506</v>
      </c>
      <c r="J195" s="22">
        <f t="shared" si="37"/>
        <v>19.040251147339497</v>
      </c>
      <c r="K195" s="22">
        <f t="shared" si="37"/>
        <v>17.22646742883895</v>
      </c>
      <c r="L195" s="22">
        <f t="shared" si="37"/>
        <v>16.319575569588675</v>
      </c>
      <c r="M195" s="22">
        <f t="shared" si="37"/>
        <v>13.850426073438353</v>
      </c>
      <c r="N195" s="1"/>
      <c r="O195" s="26"/>
      <c r="P195" s="26"/>
      <c r="Q195" s="26"/>
      <c r="R195" s="27">
        <f t="shared" si="22"/>
        <v>76177.34340391093</v>
      </c>
      <c r="S195" s="25">
        <f t="shared" si="28"/>
        <v>5538.583403910932</v>
      </c>
      <c r="T195" s="25">
        <f>5538.58-S195</f>
        <v>-0.0034039109323202865</v>
      </c>
      <c r="U195" s="25">
        <f>T195-T189</f>
        <v>2028.5858105955376</v>
      </c>
      <c r="X195" s="29">
        <v>700</v>
      </c>
      <c r="Y195" s="30">
        <f t="shared" si="24"/>
        <v>53324140.38273765</v>
      </c>
    </row>
    <row r="196" spans="1:18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6"/>
      <c r="P196" s="26"/>
      <c r="Q196" s="26"/>
      <c r="R196" s="26"/>
    </row>
    <row r="197" spans="1:18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6"/>
      <c r="P197" s="26"/>
      <c r="Q197" s="26"/>
      <c r="R197" s="26"/>
    </row>
    <row r="198" spans="1:18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6"/>
      <c r="P198" s="26"/>
      <c r="Q198" s="26"/>
      <c r="R198" s="26"/>
    </row>
    <row r="199" spans="1:18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6"/>
      <c r="P199" s="26" t="s">
        <v>162</v>
      </c>
      <c r="Q199" s="26"/>
      <c r="R199" s="26"/>
    </row>
    <row r="200" spans="1:18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6"/>
      <c r="P200" s="26">
        <v>9.58</v>
      </c>
      <c r="Q200" s="26">
        <f>1/P200*100</f>
        <v>10.438413361169102</v>
      </c>
      <c r="R200" s="26"/>
    </row>
    <row r="201" spans="1:18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6"/>
      <c r="P201" s="26">
        <v>10.52</v>
      </c>
      <c r="Q201" s="26">
        <f>1/P201*100</f>
        <v>9.505703422053232</v>
      </c>
      <c r="R201" s="26"/>
    </row>
    <row r="202" spans="1:15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31" sqref="A31"/>
    </sheetView>
  </sheetViews>
  <sheetFormatPr defaultColWidth="9.140625" defaultRowHeight="12.75"/>
  <cols>
    <col min="4" max="4" width="13.140625" style="0" customWidth="1"/>
  </cols>
  <sheetData>
    <row r="2" ht="12.75">
      <c r="B2" t="s">
        <v>144</v>
      </c>
    </row>
    <row r="3" spans="1:6" ht="12.75">
      <c r="A3" s="24" t="s">
        <v>140</v>
      </c>
      <c r="B3" s="24" t="s">
        <v>19</v>
      </c>
      <c r="C3" s="24" t="s">
        <v>84</v>
      </c>
      <c r="D3" s="24" t="s">
        <v>102</v>
      </c>
      <c r="E3" s="24" t="s">
        <v>60</v>
      </c>
      <c r="F3" s="24" t="s">
        <v>118</v>
      </c>
    </row>
    <row r="4" spans="1:6" ht="12.75">
      <c r="A4" s="23" t="s">
        <v>141</v>
      </c>
      <c r="B4" s="25">
        <v>13.286285722139633</v>
      </c>
      <c r="C4" s="25">
        <v>12.97517346348779</v>
      </c>
      <c r="D4" s="25">
        <v>12.921401237691617</v>
      </c>
      <c r="E4" s="25">
        <v>13.164886495534086</v>
      </c>
      <c r="F4" s="25">
        <v>12.968862313087612</v>
      </c>
    </row>
    <row r="5" spans="1:6" ht="12.75">
      <c r="A5" s="23" t="s">
        <v>142</v>
      </c>
      <c r="B5" s="25">
        <v>13.22506786384327</v>
      </c>
      <c r="C5" s="25">
        <v>13.114484064426767</v>
      </c>
      <c r="D5" s="25">
        <v>12.060699584660203</v>
      </c>
      <c r="E5" s="25">
        <v>14.151906119245249</v>
      </c>
      <c r="F5" s="25">
        <v>13.116344606511985</v>
      </c>
    </row>
    <row r="6" spans="1:6" ht="12.75">
      <c r="A6" s="23" t="s">
        <v>143</v>
      </c>
      <c r="B6" s="25">
        <v>12.843411614482912</v>
      </c>
      <c r="C6" s="25">
        <v>13.481591051907913</v>
      </c>
      <c r="D6" s="25">
        <v>14.147589819973902</v>
      </c>
      <c r="E6" s="25">
        <v>13.078920799826367</v>
      </c>
      <c r="F6" s="25">
        <v>13.850426073438353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K55">
      <selection activeCell="T72" sqref="T72"/>
    </sheetView>
  </sheetViews>
  <sheetFormatPr defaultColWidth="9.140625" defaultRowHeight="12.75"/>
  <cols>
    <col min="15" max="15" width="11.28125" style="0" customWidth="1"/>
    <col min="16" max="16" width="10.00390625" style="0" customWidth="1"/>
    <col min="18" max="18" width="12.8515625" style="0" customWidth="1"/>
    <col min="19" max="19" width="11.8515625" style="0" customWidth="1"/>
    <col min="20" max="20" width="8.00390625" style="0" customWidth="1"/>
    <col min="21" max="21" width="15.140625" style="0" customWidth="1"/>
  </cols>
  <sheetData>
    <row r="1" spans="1:13" ht="12.75">
      <c r="A1" s="1"/>
      <c r="B1" s="3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24" customFormat="1" ht="12.7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12.75">
      <c r="A3" s="1">
        <v>14</v>
      </c>
      <c r="B3" s="1" t="s">
        <v>83</v>
      </c>
      <c r="C3" s="1" t="s">
        <v>21</v>
      </c>
      <c r="D3" s="1" t="s">
        <v>84</v>
      </c>
      <c r="E3" s="1">
        <v>29</v>
      </c>
      <c r="F3" s="1">
        <v>21.8</v>
      </c>
      <c r="G3" s="5">
        <v>19.36</v>
      </c>
      <c r="H3" s="5">
        <v>88.80733944954127</v>
      </c>
      <c r="I3" s="5">
        <v>13.380460358056268</v>
      </c>
      <c r="J3" s="5">
        <v>18.883059641943735</v>
      </c>
      <c r="K3" s="5">
        <v>16.769542874680305</v>
      </c>
      <c r="L3" s="5">
        <v>15.71278449104859</v>
      </c>
      <c r="M3" s="5">
        <v>13.483049547481652</v>
      </c>
    </row>
    <row r="4" spans="1:13" ht="12.75">
      <c r="A4" s="1">
        <v>15</v>
      </c>
      <c r="B4" s="1" t="s">
        <v>85</v>
      </c>
      <c r="C4" s="1" t="s">
        <v>21</v>
      </c>
      <c r="D4" s="1" t="s">
        <v>84</v>
      </c>
      <c r="E4" s="1">
        <v>29</v>
      </c>
      <c r="F4" s="1">
        <v>22.2</v>
      </c>
      <c r="G4" s="5">
        <v>19.75</v>
      </c>
      <c r="H4" s="5">
        <v>88.96396396396396</v>
      </c>
      <c r="I4" s="5">
        <v>11.794447300771207</v>
      </c>
      <c r="J4" s="5">
        <v>19.58163269922879</v>
      </c>
      <c r="K4" s="5">
        <v>17.420596658097686</v>
      </c>
      <c r="L4" s="5">
        <v>16.340078637532134</v>
      </c>
      <c r="M4" s="5">
        <v>14.006509875857436</v>
      </c>
    </row>
    <row r="5" spans="1:13" ht="12.75">
      <c r="A5" s="1">
        <v>16</v>
      </c>
      <c r="B5" s="1" t="s">
        <v>86</v>
      </c>
      <c r="C5" s="1" t="s">
        <v>21</v>
      </c>
      <c r="D5" s="1" t="s">
        <v>84</v>
      </c>
      <c r="E5" s="1">
        <v>29</v>
      </c>
      <c r="F5" s="1">
        <v>21</v>
      </c>
      <c r="G5" s="5">
        <v>18.22</v>
      </c>
      <c r="H5" s="5">
        <v>86.76190476190474</v>
      </c>
      <c r="I5" s="5">
        <v>12.598734177215192</v>
      </c>
      <c r="J5" s="5">
        <v>18.354265822784807</v>
      </c>
      <c r="K5" s="5">
        <v>15.92451063291139</v>
      </c>
      <c r="L5" s="5">
        <v>14.709633037974683</v>
      </c>
      <c r="M5" s="5">
        <v>12.803626639526746</v>
      </c>
    </row>
    <row r="6" spans="1:13" ht="12.75">
      <c r="A6" s="1">
        <v>18</v>
      </c>
      <c r="B6" s="1" t="s">
        <v>88</v>
      </c>
      <c r="C6" s="1" t="s">
        <v>21</v>
      </c>
      <c r="D6" s="1" t="s">
        <v>84</v>
      </c>
      <c r="E6" s="1">
        <v>29</v>
      </c>
      <c r="F6" s="1">
        <v>21.9</v>
      </c>
      <c r="G6" s="5">
        <v>18.99</v>
      </c>
      <c r="H6" s="5">
        <v>86.71232876712328</v>
      </c>
      <c r="I6" s="5">
        <v>12.680947503201025</v>
      </c>
      <c r="J6" s="5">
        <v>19.122872496798973</v>
      </c>
      <c r="K6" s="5">
        <v>16.581888069142124</v>
      </c>
      <c r="L6" s="5">
        <v>15.3113958553137</v>
      </c>
      <c r="M6" s="5">
        <v>13.332171311873067</v>
      </c>
    </row>
    <row r="7" spans="1:13" ht="12.75">
      <c r="A7" s="1">
        <v>20</v>
      </c>
      <c r="B7" s="1" t="s">
        <v>91</v>
      </c>
      <c r="C7" s="1" t="s">
        <v>21</v>
      </c>
      <c r="D7" s="1" t="s">
        <v>84</v>
      </c>
      <c r="E7" s="1">
        <v>29</v>
      </c>
      <c r="F7" s="1">
        <v>19.4</v>
      </c>
      <c r="G7" s="5">
        <v>16.62</v>
      </c>
      <c r="H7" s="5">
        <v>85.6701030927835</v>
      </c>
      <c r="I7" s="5">
        <v>14.056377171215876</v>
      </c>
      <c r="J7" s="5">
        <v>16.67306282878412</v>
      </c>
      <c r="K7" s="5">
        <v>14.283830114143923</v>
      </c>
      <c r="L7" s="5">
        <v>13.089213756823824</v>
      </c>
      <c r="M7" s="5">
        <v>11.484486523934812</v>
      </c>
    </row>
    <row r="8" spans="1:13" ht="12.75">
      <c r="A8" s="1">
        <v>21</v>
      </c>
      <c r="B8" s="1" t="s">
        <v>92</v>
      </c>
      <c r="C8" s="1" t="s">
        <v>21</v>
      </c>
      <c r="D8" s="1" t="s">
        <v>84</v>
      </c>
      <c r="E8" s="1">
        <v>29</v>
      </c>
      <c r="F8" s="1">
        <v>18.9</v>
      </c>
      <c r="G8" s="5">
        <v>16.1</v>
      </c>
      <c r="H8" s="5">
        <v>85.18518518518519</v>
      </c>
      <c r="I8" s="5">
        <v>14.110258939580763</v>
      </c>
      <c r="J8" s="5">
        <v>16.233161060419235</v>
      </c>
      <c r="K8" s="5">
        <v>13.8282483107275</v>
      </c>
      <c r="L8" s="5">
        <v>12.625791935881631</v>
      </c>
      <c r="M8" s="5">
        <v>11.118189596564823</v>
      </c>
    </row>
    <row r="9" spans="1:13" ht="12.75">
      <c r="A9" s="1">
        <v>22</v>
      </c>
      <c r="B9" s="1" t="s">
        <v>93</v>
      </c>
      <c r="C9" s="1" t="s">
        <v>21</v>
      </c>
      <c r="D9" s="1" t="s">
        <v>84</v>
      </c>
      <c r="E9" s="1">
        <v>29</v>
      </c>
      <c r="F9" s="1">
        <v>22</v>
      </c>
      <c r="G9" s="5">
        <v>19.73</v>
      </c>
      <c r="H9" s="5">
        <v>89.68181818181819</v>
      </c>
      <c r="I9" s="5">
        <v>14.086153846153843</v>
      </c>
      <c r="J9" s="5">
        <v>18.901046153846153</v>
      </c>
      <c r="K9" s="5">
        <v>16.950801846153848</v>
      </c>
      <c r="L9" s="5">
        <v>15.975679692307695</v>
      </c>
      <c r="M9" s="5">
        <v>13.628785403942793</v>
      </c>
    </row>
    <row r="10" spans="1:21" ht="12.75">
      <c r="A10" s="1"/>
      <c r="B10" s="1"/>
      <c r="C10" s="1"/>
      <c r="D10" s="1"/>
      <c r="E10" s="6" t="s">
        <v>44</v>
      </c>
      <c r="F10" s="7">
        <f aca="true" t="shared" si="0" ref="F10:M10">AVERAGE(F3:F9)</f>
        <v>21.028571428571432</v>
      </c>
      <c r="G10" s="7">
        <f t="shared" si="0"/>
        <v>18.395714285714284</v>
      </c>
      <c r="H10" s="7">
        <f t="shared" si="0"/>
        <v>87.39752048604575</v>
      </c>
      <c r="I10" s="7">
        <f t="shared" si="0"/>
        <v>13.243911328027739</v>
      </c>
      <c r="J10" s="7">
        <f t="shared" si="0"/>
        <v>18.24987152911512</v>
      </c>
      <c r="K10" s="7">
        <f t="shared" si="0"/>
        <v>15.965631215122398</v>
      </c>
      <c r="L10" s="7">
        <f t="shared" si="0"/>
        <v>14.823511058126039</v>
      </c>
      <c r="M10" s="7">
        <f t="shared" si="0"/>
        <v>12.83668841416876</v>
      </c>
      <c r="N10" s="25"/>
      <c r="O10" s="25"/>
      <c r="P10" s="25"/>
      <c r="Q10" s="25"/>
      <c r="R10" s="25"/>
      <c r="S10" s="25"/>
      <c r="T10" s="25"/>
      <c r="U10" s="25"/>
    </row>
    <row r="11" spans="1:13" ht="12.75">
      <c r="A11" s="1"/>
      <c r="B11" s="1"/>
      <c r="C11" s="1"/>
      <c r="D11" s="1"/>
      <c r="E11" s="1"/>
      <c r="F11" s="1"/>
      <c r="G11" s="5"/>
      <c r="H11" s="5"/>
      <c r="I11" s="5"/>
      <c r="J11" s="5"/>
      <c r="K11" s="5"/>
      <c r="L11" s="5"/>
      <c r="M11" s="5"/>
    </row>
    <row r="12" spans="1:13" ht="12.75">
      <c r="A12" s="1">
        <v>24</v>
      </c>
      <c r="B12" s="1" t="s">
        <v>95</v>
      </c>
      <c r="C12" s="1" t="s">
        <v>21</v>
      </c>
      <c r="D12" s="1" t="s">
        <v>84</v>
      </c>
      <c r="E12" s="1">
        <v>31</v>
      </c>
      <c r="F12" s="1">
        <v>23.1</v>
      </c>
      <c r="G12" s="5">
        <v>20.568181</v>
      </c>
      <c r="H12" s="5">
        <v>89.03974458874458</v>
      </c>
      <c r="I12" s="5">
        <v>14.609804941482446</v>
      </c>
      <c r="J12" s="5">
        <v>19.72513505851756</v>
      </c>
      <c r="K12" s="5">
        <v>17.563209875888944</v>
      </c>
      <c r="L12" s="5">
        <v>16.482247284574637</v>
      </c>
      <c r="M12" s="5">
        <v>14.12117376955895</v>
      </c>
    </row>
    <row r="13" spans="1:13" ht="12.75">
      <c r="A13" s="1">
        <v>25</v>
      </c>
      <c r="B13" s="1" t="s">
        <v>96</v>
      </c>
      <c r="C13" s="1" t="s">
        <v>21</v>
      </c>
      <c r="D13" s="1" t="s">
        <v>84</v>
      </c>
      <c r="E13" s="1">
        <v>31</v>
      </c>
      <c r="F13" s="1">
        <v>23.6</v>
      </c>
      <c r="G13" s="5">
        <v>20.956619999999997</v>
      </c>
      <c r="H13" s="5">
        <v>88.79923728813559</v>
      </c>
      <c r="I13" s="5">
        <v>12.702513089005231</v>
      </c>
      <c r="J13" s="5">
        <v>20.602206910994767</v>
      </c>
      <c r="K13" s="5">
        <v>18.294602601486908</v>
      </c>
      <c r="L13" s="5">
        <v>17.140800446732978</v>
      </c>
      <c r="M13" s="5">
        <v>14.709228222301032</v>
      </c>
    </row>
    <row r="14" spans="1:13" ht="12.75">
      <c r="A14" s="1">
        <v>26</v>
      </c>
      <c r="B14" s="1" t="s">
        <v>97</v>
      </c>
      <c r="C14" s="1" t="s">
        <v>21</v>
      </c>
      <c r="D14" s="1" t="s">
        <v>84</v>
      </c>
      <c r="E14" s="1">
        <v>31</v>
      </c>
      <c r="F14" s="1">
        <v>22.6</v>
      </c>
      <c r="G14" s="5">
        <v>19.7864433</v>
      </c>
      <c r="H14" s="5">
        <v>87.55063407079645</v>
      </c>
      <c r="I14" s="5">
        <v>15.14801033591731</v>
      </c>
      <c r="J14" s="5">
        <v>19.17654966408269</v>
      </c>
      <c r="K14" s="5">
        <v>16.78919082380558</v>
      </c>
      <c r="L14" s="5">
        <v>15.595511403667025</v>
      </c>
      <c r="M14" s="5">
        <v>13.498846893512024</v>
      </c>
    </row>
    <row r="15" spans="1:13" ht="12.75">
      <c r="A15" s="1">
        <v>28</v>
      </c>
      <c r="B15" s="1" t="s">
        <v>99</v>
      </c>
      <c r="C15" s="1" t="s">
        <v>21</v>
      </c>
      <c r="D15" s="1" t="s">
        <v>84</v>
      </c>
      <c r="E15" s="1">
        <v>31</v>
      </c>
      <c r="F15" s="1">
        <v>19.9</v>
      </c>
      <c r="G15" s="5">
        <v>17.031210599999998</v>
      </c>
      <c r="H15" s="5">
        <v>85.5839728643216</v>
      </c>
      <c r="I15" s="5">
        <v>14.735280898876397</v>
      </c>
      <c r="J15" s="5">
        <v>16.967679101123593</v>
      </c>
      <c r="K15" s="5">
        <v>14.521613877610786</v>
      </c>
      <c r="L15" s="5">
        <v>13.298581265854382</v>
      </c>
      <c r="M15" s="5">
        <v>11.675669449335306</v>
      </c>
    </row>
    <row r="16" spans="1:13" ht="12.75">
      <c r="A16" s="1">
        <v>29</v>
      </c>
      <c r="B16" s="1" t="s">
        <v>100</v>
      </c>
      <c r="C16" s="1" t="s">
        <v>21</v>
      </c>
      <c r="D16" s="1" t="s">
        <v>84</v>
      </c>
      <c r="E16" s="1">
        <v>31</v>
      </c>
      <c r="F16" s="1">
        <v>19.4</v>
      </c>
      <c r="G16" s="5">
        <v>16.431108000000002</v>
      </c>
      <c r="H16" s="5">
        <v>84.69643298969073</v>
      </c>
      <c r="I16" s="5">
        <v>15.97394540942928</v>
      </c>
      <c r="J16" s="5">
        <v>16.30105459057072</v>
      </c>
      <c r="K16" s="5">
        <v>13.806411777915635</v>
      </c>
      <c r="L16" s="5">
        <v>12.559090371588093</v>
      </c>
      <c r="M16" s="5">
        <v>11.100632585258802</v>
      </c>
    </row>
    <row r="17" spans="1:21" ht="12.75">
      <c r="A17" s="1"/>
      <c r="B17" s="1"/>
      <c r="C17" s="1"/>
      <c r="D17" s="1"/>
      <c r="E17" s="6" t="s">
        <v>52</v>
      </c>
      <c r="F17" s="7">
        <f aca="true" t="shared" si="1" ref="F17:M17">AVERAGE(F12:F16)</f>
        <v>21.720000000000006</v>
      </c>
      <c r="G17" s="7">
        <f t="shared" si="1"/>
        <v>18.95471258</v>
      </c>
      <c r="H17" s="7">
        <f t="shared" si="1"/>
        <v>87.13400436033778</v>
      </c>
      <c r="I17" s="7">
        <f t="shared" si="1"/>
        <v>14.633910934942133</v>
      </c>
      <c r="J17" s="7">
        <f t="shared" si="1"/>
        <v>18.554525065057867</v>
      </c>
      <c r="K17" s="7">
        <f t="shared" si="1"/>
        <v>16.195005791341572</v>
      </c>
      <c r="L17" s="7">
        <f t="shared" si="1"/>
        <v>15.015246154483425</v>
      </c>
      <c r="M17" s="7">
        <f t="shared" si="1"/>
        <v>13.021110183993224</v>
      </c>
      <c r="N17" s="25"/>
      <c r="O17" s="25"/>
      <c r="P17" s="25"/>
      <c r="Q17" s="25"/>
      <c r="R17" s="25"/>
      <c r="S17" s="25"/>
      <c r="T17" s="25"/>
      <c r="U17" s="25"/>
    </row>
    <row r="18" spans="1:13" ht="12.75">
      <c r="A18" s="1"/>
      <c r="B18" s="1"/>
      <c r="C18" s="1"/>
      <c r="D18" s="1"/>
      <c r="E18" s="1"/>
      <c r="F18" s="1"/>
      <c r="G18" s="5"/>
      <c r="H18" s="5"/>
      <c r="I18" s="5"/>
      <c r="J18" s="5"/>
      <c r="K18" s="5"/>
      <c r="L18" s="5"/>
      <c r="M18" s="5"/>
    </row>
    <row r="19" spans="1:13" ht="12.75">
      <c r="A19" s="1">
        <v>31</v>
      </c>
      <c r="B19" s="1" t="s">
        <v>96</v>
      </c>
      <c r="C19" s="1" t="s">
        <v>21</v>
      </c>
      <c r="D19" s="1" t="s">
        <v>84</v>
      </c>
      <c r="E19" s="1">
        <v>33</v>
      </c>
      <c r="F19" s="1">
        <v>21.2</v>
      </c>
      <c r="G19" s="5">
        <v>19.1296645</v>
      </c>
      <c r="H19" s="5">
        <v>90.23426650943397</v>
      </c>
      <c r="I19" s="5">
        <v>18.1453807106599</v>
      </c>
      <c r="J19" s="5">
        <v>17.3531792893401</v>
      </c>
      <c r="K19" s="5">
        <v>15.658514047803045</v>
      </c>
      <c r="L19" s="5">
        <v>14.811181427034517</v>
      </c>
      <c r="M19" s="5">
        <v>12.58976003843461</v>
      </c>
    </row>
    <row r="20" spans="1:13" ht="12.75">
      <c r="A20" s="1">
        <v>32</v>
      </c>
      <c r="B20" s="1" t="s">
        <v>97</v>
      </c>
      <c r="C20" s="1" t="s">
        <v>21</v>
      </c>
      <c r="D20" s="1" t="s">
        <v>84</v>
      </c>
      <c r="E20" s="1">
        <v>33</v>
      </c>
      <c r="F20" s="1">
        <v>24.8</v>
      </c>
      <c r="G20" s="5">
        <v>20.840566</v>
      </c>
      <c r="H20" s="5">
        <v>84.03454032258064</v>
      </c>
      <c r="I20" s="5">
        <v>15.104893617021276</v>
      </c>
      <c r="J20" s="5">
        <v>21.053986382978724</v>
      </c>
      <c r="K20" s="5">
        <v>17.692620676514892</v>
      </c>
      <c r="L20" s="5">
        <v>16.011937823282977</v>
      </c>
      <c r="M20" s="5">
        <v>14.225222654484336</v>
      </c>
    </row>
    <row r="21" spans="1:13" ht="12.75">
      <c r="A21" s="1">
        <v>34</v>
      </c>
      <c r="B21" s="1" t="s">
        <v>99</v>
      </c>
      <c r="C21" s="1" t="s">
        <v>21</v>
      </c>
      <c r="D21" s="1" t="s">
        <v>84</v>
      </c>
      <c r="E21" s="1">
        <v>33</v>
      </c>
      <c r="F21" s="1">
        <v>22.6</v>
      </c>
      <c r="G21" s="5">
        <v>20.127055000000002</v>
      </c>
      <c r="H21" s="5">
        <v>89.05776548672567</v>
      </c>
      <c r="I21" s="5">
        <v>14.434263565891467</v>
      </c>
      <c r="J21" s="5">
        <v>19.33785643410853</v>
      </c>
      <c r="K21" s="5">
        <v>17.221862833248064</v>
      </c>
      <c r="L21" s="5">
        <v>16.16386603281783</v>
      </c>
      <c r="M21" s="5">
        <v>13.846723886028595</v>
      </c>
    </row>
    <row r="22" spans="1:13" ht="12.75">
      <c r="A22" s="1">
        <v>35</v>
      </c>
      <c r="B22" s="1" t="s">
        <v>100</v>
      </c>
      <c r="C22" s="1" t="s">
        <v>21</v>
      </c>
      <c r="D22" s="1" t="s">
        <v>84</v>
      </c>
      <c r="E22" s="1">
        <v>33</v>
      </c>
      <c r="F22" s="1">
        <v>22.2</v>
      </c>
      <c r="G22" s="5">
        <v>19.7600238</v>
      </c>
      <c r="H22" s="5">
        <v>89.00911621621621</v>
      </c>
      <c r="I22" s="5">
        <v>13.662776349614386</v>
      </c>
      <c r="J22" s="5">
        <v>19.166863650385608</v>
      </c>
      <c r="K22" s="5">
        <v>17.060255941575427</v>
      </c>
      <c r="L22" s="5">
        <v>16.006952087170337</v>
      </c>
      <c r="M22" s="5">
        <v>13.716788696744063</v>
      </c>
    </row>
    <row r="23" spans="1:13" ht="12.75">
      <c r="A23" s="1"/>
      <c r="B23" s="1"/>
      <c r="C23" s="1"/>
      <c r="D23" s="1"/>
      <c r="E23" s="1" t="s">
        <v>57</v>
      </c>
      <c r="F23" s="7">
        <f aca="true" t="shared" si="2" ref="F23:M23">AVERAGE(F19:F22)</f>
        <v>22.7</v>
      </c>
      <c r="G23" s="7">
        <f t="shared" si="2"/>
        <v>19.964327325</v>
      </c>
      <c r="H23" s="7">
        <f t="shared" si="2"/>
        <v>88.08392213373912</v>
      </c>
      <c r="I23" s="7">
        <f t="shared" si="2"/>
        <v>15.336828560796757</v>
      </c>
      <c r="J23" s="7">
        <f t="shared" si="2"/>
        <v>19.22797143920324</v>
      </c>
      <c r="K23" s="7">
        <f t="shared" si="2"/>
        <v>16.908313374785358</v>
      </c>
      <c r="L23" s="7">
        <f t="shared" si="2"/>
        <v>15.748484342576415</v>
      </c>
      <c r="M23" s="7">
        <f t="shared" si="2"/>
        <v>13.594623818922901</v>
      </c>
    </row>
    <row r="24" spans="1:21" ht="12.75">
      <c r="A24" s="1"/>
      <c r="B24" s="1"/>
      <c r="C24" s="1"/>
      <c r="D24" s="4" t="s">
        <v>58</v>
      </c>
      <c r="E24" s="4"/>
      <c r="F24" s="8">
        <f aca="true" t="shared" si="3" ref="F24:M24">AVERAGE(F19:F22,F12:F16,F3:F9)</f>
        <v>21.662499999999994</v>
      </c>
      <c r="G24" s="8">
        <f t="shared" si="3"/>
        <v>18.962554512500002</v>
      </c>
      <c r="H24" s="8">
        <f t="shared" si="3"/>
        <v>87.48677210868537</v>
      </c>
      <c r="I24" s="8">
        <f t="shared" si="3"/>
        <v>14.201515513380743</v>
      </c>
      <c r="J24" s="8">
        <f t="shared" si="3"/>
        <v>18.589600736619257</v>
      </c>
      <c r="K24" s="8">
        <f t="shared" si="3"/>
        <v>16.27298131010663</v>
      </c>
      <c r="L24" s="8">
        <f t="shared" si="3"/>
        <v>15.114671596850314</v>
      </c>
      <c r="M24" s="8">
        <f t="shared" si="3"/>
        <v>13.08380406842744</v>
      </c>
      <c r="N24" s="25"/>
      <c r="O24" s="25"/>
      <c r="P24" s="25"/>
      <c r="Q24" s="25"/>
      <c r="R24" s="25"/>
      <c r="S24" s="25"/>
      <c r="T24" s="25"/>
      <c r="U24" s="25"/>
    </row>
    <row r="25" spans="1:13" ht="12.75">
      <c r="A25" s="1"/>
      <c r="B25" s="1"/>
      <c r="C25" s="1"/>
      <c r="D25" s="1"/>
      <c r="E25" s="1"/>
      <c r="F25" s="1"/>
      <c r="G25" s="5"/>
      <c r="H25" s="5"/>
      <c r="I25" s="5"/>
      <c r="J25" s="5"/>
      <c r="K25" s="5"/>
      <c r="L25" s="5"/>
      <c r="M25" s="5"/>
    </row>
    <row r="26" spans="1:13" ht="12.75">
      <c r="A26" s="1">
        <v>3</v>
      </c>
      <c r="B26" s="1" t="s">
        <v>110</v>
      </c>
      <c r="C26" s="1" t="s">
        <v>21</v>
      </c>
      <c r="D26" s="1" t="s">
        <v>102</v>
      </c>
      <c r="E26" s="1">
        <v>29</v>
      </c>
      <c r="F26" s="1">
        <v>20.7</v>
      </c>
      <c r="G26" s="5">
        <v>17.77</v>
      </c>
      <c r="H26" s="5">
        <v>85.84541062801932</v>
      </c>
      <c r="I26" s="5">
        <v>15.439495586380826</v>
      </c>
      <c r="J26" s="5">
        <v>17.50402441361917</v>
      </c>
      <c r="K26" s="5">
        <v>15.026401634300127</v>
      </c>
      <c r="L26" s="5">
        <v>13.787590244640604</v>
      </c>
      <c r="M26" s="5">
        <v>12.081528952201108</v>
      </c>
    </row>
    <row r="27" spans="1:21" ht="12.75">
      <c r="A27" s="1"/>
      <c r="B27" s="1"/>
      <c r="C27" s="1"/>
      <c r="D27" s="1"/>
      <c r="E27" s="6" t="s">
        <v>44</v>
      </c>
      <c r="F27" s="7">
        <f aca="true" t="shared" si="4" ref="F27:M27">AVERAGE(F26:F26)</f>
        <v>20.7</v>
      </c>
      <c r="G27" s="7">
        <f t="shared" si="4"/>
        <v>17.77</v>
      </c>
      <c r="H27" s="7">
        <f t="shared" si="4"/>
        <v>85.84541062801932</v>
      </c>
      <c r="I27" s="7">
        <f t="shared" si="4"/>
        <v>15.439495586380826</v>
      </c>
      <c r="J27" s="7">
        <f t="shared" si="4"/>
        <v>17.50402441361917</v>
      </c>
      <c r="K27" s="7">
        <f t="shared" si="4"/>
        <v>15.026401634300127</v>
      </c>
      <c r="L27" s="7">
        <f t="shared" si="4"/>
        <v>13.787590244640604</v>
      </c>
      <c r="M27" s="7">
        <f t="shared" si="4"/>
        <v>12.081528952201108</v>
      </c>
      <c r="N27" s="25"/>
      <c r="O27" s="25"/>
      <c r="P27" s="25"/>
      <c r="Q27" s="25"/>
      <c r="R27" s="25"/>
      <c r="S27" s="25"/>
      <c r="T27" s="25"/>
      <c r="U27" s="25"/>
    </row>
    <row r="28" spans="1:13" ht="12.75">
      <c r="A28" s="1"/>
      <c r="B28" s="1"/>
      <c r="C28" s="1"/>
      <c r="D28" s="1"/>
      <c r="E28" s="1"/>
      <c r="F28" s="1"/>
      <c r="G28" s="5"/>
      <c r="H28" s="5"/>
      <c r="I28" s="5"/>
      <c r="J28" s="5"/>
      <c r="K28" s="5"/>
      <c r="L28" s="5"/>
      <c r="M28" s="5"/>
    </row>
    <row r="29" spans="1:13" ht="12.75">
      <c r="A29" s="1">
        <v>6</v>
      </c>
      <c r="B29" s="1" t="s">
        <v>113</v>
      </c>
      <c r="C29" s="1" t="s">
        <v>21</v>
      </c>
      <c r="D29" s="1" t="s">
        <v>102</v>
      </c>
      <c r="E29" s="1">
        <v>31</v>
      </c>
      <c r="F29" s="1">
        <v>21.2</v>
      </c>
      <c r="G29" s="5">
        <v>17.7808854</v>
      </c>
      <c r="H29" s="5">
        <v>83.87210094339622</v>
      </c>
      <c r="I29" s="5">
        <v>14.188527918781734</v>
      </c>
      <c r="J29" s="5">
        <v>18.192032081218272</v>
      </c>
      <c r="K29" s="5">
        <v>15.258039510814415</v>
      </c>
      <c r="L29" s="5">
        <v>13.791043225612487</v>
      </c>
      <c r="M29" s="5">
        <v>12.267770460956315</v>
      </c>
    </row>
    <row r="30" spans="1:21" ht="12.75">
      <c r="A30" s="1"/>
      <c r="B30" s="1"/>
      <c r="C30" s="1"/>
      <c r="D30" s="1"/>
      <c r="E30" s="6" t="s">
        <v>52</v>
      </c>
      <c r="F30" s="7">
        <f aca="true" t="shared" si="5" ref="F30:M30">AVERAGE(F29:F29)</f>
        <v>21.2</v>
      </c>
      <c r="G30" s="7">
        <f t="shared" si="5"/>
        <v>17.7808854</v>
      </c>
      <c r="H30" s="7">
        <f t="shared" si="5"/>
        <v>83.87210094339622</v>
      </c>
      <c r="I30" s="7">
        <f t="shared" si="5"/>
        <v>14.188527918781734</v>
      </c>
      <c r="J30" s="7">
        <f t="shared" si="5"/>
        <v>18.192032081218272</v>
      </c>
      <c r="K30" s="7">
        <f t="shared" si="5"/>
        <v>15.258039510814415</v>
      </c>
      <c r="L30" s="7">
        <f t="shared" si="5"/>
        <v>13.791043225612487</v>
      </c>
      <c r="M30" s="7">
        <f t="shared" si="5"/>
        <v>12.267770460956315</v>
      </c>
      <c r="N30" s="25"/>
      <c r="O30" s="25"/>
      <c r="P30" s="25"/>
      <c r="Q30" s="25"/>
      <c r="R30" s="25"/>
      <c r="S30" s="25"/>
      <c r="T30" s="25"/>
      <c r="U30" s="25"/>
    </row>
    <row r="31" spans="1:13" ht="12.75">
      <c r="A31" s="1"/>
      <c r="B31" s="1"/>
      <c r="C31" s="1"/>
      <c r="D31" s="1"/>
      <c r="E31" s="1"/>
      <c r="F31" s="1"/>
      <c r="G31" s="5"/>
      <c r="H31" s="5"/>
      <c r="I31" s="5"/>
      <c r="J31" s="5"/>
      <c r="K31" s="5"/>
      <c r="L31" s="5"/>
      <c r="M31" s="5"/>
    </row>
    <row r="32" spans="1:13" ht="12.75">
      <c r="A32" s="1">
        <v>11</v>
      </c>
      <c r="B32" s="1" t="s">
        <v>113</v>
      </c>
      <c r="C32" s="1" t="s">
        <v>21</v>
      </c>
      <c r="D32" s="1" t="s">
        <v>102</v>
      </c>
      <c r="E32" s="1">
        <v>33</v>
      </c>
      <c r="F32" s="1">
        <v>22.5</v>
      </c>
      <c r="G32" s="5">
        <v>20.0068284</v>
      </c>
      <c r="H32" s="5">
        <v>88.91923733333333</v>
      </c>
      <c r="I32" s="5">
        <v>14.90645161290322</v>
      </c>
      <c r="J32" s="5">
        <v>19.146048387096776</v>
      </c>
      <c r="K32" s="5">
        <v>17.024520205277422</v>
      </c>
      <c r="L32" s="5">
        <v>15.963756114367746</v>
      </c>
      <c r="M32" s="5">
        <v>13.688056446454208</v>
      </c>
    </row>
    <row r="33" spans="1:21" ht="12.75">
      <c r="A33" s="1"/>
      <c r="B33" s="1"/>
      <c r="C33" s="1"/>
      <c r="D33" s="1"/>
      <c r="E33" s="6" t="s">
        <v>57</v>
      </c>
      <c r="F33" s="7">
        <f aca="true" t="shared" si="6" ref="F33:M33">AVERAGE(F32:F32)</f>
        <v>22.5</v>
      </c>
      <c r="G33" s="7">
        <f t="shared" si="6"/>
        <v>20.0068284</v>
      </c>
      <c r="H33" s="7">
        <f t="shared" si="6"/>
        <v>88.91923733333333</v>
      </c>
      <c r="I33" s="7">
        <f t="shared" si="6"/>
        <v>14.90645161290322</v>
      </c>
      <c r="J33" s="7">
        <f t="shared" si="6"/>
        <v>19.146048387096776</v>
      </c>
      <c r="K33" s="7">
        <f t="shared" si="6"/>
        <v>17.024520205277422</v>
      </c>
      <c r="L33" s="7">
        <f t="shared" si="6"/>
        <v>15.963756114367746</v>
      </c>
      <c r="M33" s="7">
        <f t="shared" si="6"/>
        <v>13.688056446454208</v>
      </c>
      <c r="N33" s="25"/>
      <c r="O33" s="25"/>
      <c r="P33" s="25"/>
      <c r="Q33" s="25"/>
      <c r="R33" s="25"/>
      <c r="S33" s="25"/>
      <c r="T33" s="25"/>
      <c r="U33" s="25"/>
    </row>
    <row r="34" spans="1:13" ht="12.75">
      <c r="A34" s="1"/>
      <c r="B34" s="1"/>
      <c r="C34" s="1"/>
      <c r="D34" s="4" t="s">
        <v>58</v>
      </c>
      <c r="E34" s="4"/>
      <c r="F34" s="8">
        <f aca="true" t="shared" si="7" ref="F34:M34">AVERAGE(F32:F32,F29:F29,F26:F26)</f>
        <v>21.46666666666667</v>
      </c>
      <c r="G34" s="8">
        <f t="shared" si="7"/>
        <v>18.519237933333333</v>
      </c>
      <c r="H34" s="8">
        <f t="shared" si="7"/>
        <v>86.21224963491629</v>
      </c>
      <c r="I34" s="8">
        <f t="shared" si="7"/>
        <v>14.844825039355262</v>
      </c>
      <c r="J34" s="8">
        <f t="shared" si="7"/>
        <v>18.280701627311405</v>
      </c>
      <c r="K34" s="8">
        <f t="shared" si="7"/>
        <v>15.769653783463989</v>
      </c>
      <c r="L34" s="8">
        <f t="shared" si="7"/>
        <v>14.514129861540278</v>
      </c>
      <c r="M34" s="8">
        <f t="shared" si="7"/>
        <v>12.679118619870545</v>
      </c>
    </row>
    <row r="41" spans="1:13" ht="12.75">
      <c r="A41" s="4" t="s">
        <v>2</v>
      </c>
      <c r="B41" s="4" t="s">
        <v>3</v>
      </c>
      <c r="C41" s="4" t="s">
        <v>4</v>
      </c>
      <c r="D41" s="4" t="s">
        <v>5</v>
      </c>
      <c r="E41" s="4" t="s">
        <v>6</v>
      </c>
      <c r="F41" s="4" t="s">
        <v>152</v>
      </c>
      <c r="G41" s="4" t="s">
        <v>145</v>
      </c>
      <c r="H41" s="24" t="s">
        <v>146</v>
      </c>
      <c r="I41" s="24" t="s">
        <v>147</v>
      </c>
      <c r="J41" s="24" t="s">
        <v>148</v>
      </c>
      <c r="K41" s="24" t="s">
        <v>149</v>
      </c>
      <c r="L41" s="24" t="s">
        <v>150</v>
      </c>
      <c r="M41" s="24" t="s">
        <v>151</v>
      </c>
    </row>
    <row r="42" spans="3:13" ht="12.75">
      <c r="C42" s="1" t="s">
        <v>21</v>
      </c>
      <c r="D42" s="1" t="s">
        <v>84</v>
      </c>
      <c r="E42" s="1">
        <v>29</v>
      </c>
      <c r="F42" s="25">
        <f aca="true" t="shared" si="8" ref="F42:M42">F10-F10</f>
        <v>0</v>
      </c>
      <c r="G42" s="25">
        <f t="shared" si="8"/>
        <v>0</v>
      </c>
      <c r="H42" s="25">
        <f t="shared" si="8"/>
        <v>0</v>
      </c>
      <c r="I42" s="25">
        <f t="shared" si="8"/>
        <v>0</v>
      </c>
      <c r="J42" s="25">
        <f t="shared" si="8"/>
        <v>0</v>
      </c>
      <c r="K42" s="25">
        <f t="shared" si="8"/>
        <v>0</v>
      </c>
      <c r="L42" s="25">
        <f t="shared" si="8"/>
        <v>0</v>
      </c>
      <c r="M42" s="25">
        <f t="shared" si="8"/>
        <v>0</v>
      </c>
    </row>
    <row r="43" spans="3:13" ht="12.75">
      <c r="C43" s="1" t="s">
        <v>21</v>
      </c>
      <c r="D43" s="1" t="s">
        <v>84</v>
      </c>
      <c r="E43" s="1">
        <v>31</v>
      </c>
      <c r="F43" s="25">
        <f aca="true" t="shared" si="9" ref="F43:M43">F17-F10</f>
        <v>0.691428571428574</v>
      </c>
      <c r="G43" s="25">
        <f t="shared" si="9"/>
        <v>0.5589982942857148</v>
      </c>
      <c r="H43" s="25">
        <f t="shared" si="9"/>
        <v>-0.2635161257079659</v>
      </c>
      <c r="I43" s="25">
        <f t="shared" si="9"/>
        <v>1.3899996069143938</v>
      </c>
      <c r="J43" s="25">
        <f t="shared" si="9"/>
        <v>0.304653535942748</v>
      </c>
      <c r="K43" s="25">
        <f t="shared" si="9"/>
        <v>0.22937457621917368</v>
      </c>
      <c r="L43" s="25">
        <f t="shared" si="9"/>
        <v>0.19173509635738561</v>
      </c>
      <c r="M43" s="25">
        <f t="shared" si="9"/>
        <v>0.18442176982446412</v>
      </c>
    </row>
    <row r="44" spans="3:13" ht="12.75">
      <c r="C44" s="1" t="s">
        <v>21</v>
      </c>
      <c r="D44" s="1" t="s">
        <v>84</v>
      </c>
      <c r="E44" s="1">
        <v>33</v>
      </c>
      <c r="F44" s="25">
        <f aca="true" t="shared" si="10" ref="F44:M44">F23-F10</f>
        <v>1.6714285714285673</v>
      </c>
      <c r="G44" s="25">
        <f t="shared" si="10"/>
        <v>1.5686130392857152</v>
      </c>
      <c r="H44" s="25">
        <f t="shared" si="10"/>
        <v>0.6864016476933728</v>
      </c>
      <c r="I44" s="25">
        <f t="shared" si="10"/>
        <v>2.092917232769018</v>
      </c>
      <c r="J44" s="25">
        <f t="shared" si="10"/>
        <v>0.9780999100881225</v>
      </c>
      <c r="K44" s="25">
        <f t="shared" si="10"/>
        <v>0.9426821596629598</v>
      </c>
      <c r="L44" s="25">
        <f t="shared" si="10"/>
        <v>0.9249732844503757</v>
      </c>
      <c r="M44" s="25">
        <f t="shared" si="10"/>
        <v>0.7579354047541411</v>
      </c>
    </row>
    <row r="47" spans="3:13" ht="12.75">
      <c r="C47" s="1" t="s">
        <v>21</v>
      </c>
      <c r="D47" s="1" t="s">
        <v>102</v>
      </c>
      <c r="E47" s="1">
        <v>29</v>
      </c>
      <c r="F47" s="25">
        <f aca="true" t="shared" si="11" ref="F47:M47">F27-F27</f>
        <v>0</v>
      </c>
      <c r="G47" s="25">
        <f t="shared" si="11"/>
        <v>0</v>
      </c>
      <c r="H47" s="25">
        <f t="shared" si="11"/>
        <v>0</v>
      </c>
      <c r="I47" s="25">
        <f t="shared" si="11"/>
        <v>0</v>
      </c>
      <c r="J47" s="25">
        <f t="shared" si="11"/>
        <v>0</v>
      </c>
      <c r="K47" s="25">
        <f t="shared" si="11"/>
        <v>0</v>
      </c>
      <c r="L47" s="25">
        <f t="shared" si="11"/>
        <v>0</v>
      </c>
      <c r="M47" s="25">
        <f t="shared" si="11"/>
        <v>0</v>
      </c>
    </row>
    <row r="48" spans="3:13" ht="12.75">
      <c r="C48" s="1" t="s">
        <v>21</v>
      </c>
      <c r="D48" s="1" t="s">
        <v>102</v>
      </c>
      <c r="E48" s="1">
        <v>31</v>
      </c>
      <c r="F48" s="25">
        <f aca="true" t="shared" si="12" ref="F48:M48">F30-F27</f>
        <v>0.5</v>
      </c>
      <c r="G48" s="25">
        <f t="shared" si="12"/>
        <v>0.010885399999999379</v>
      </c>
      <c r="H48" s="25">
        <f t="shared" si="12"/>
        <v>-1.9733096846231035</v>
      </c>
      <c r="I48" s="25">
        <f t="shared" si="12"/>
        <v>-1.2509676675990917</v>
      </c>
      <c r="J48" s="25">
        <f t="shared" si="12"/>
        <v>0.688007667599102</v>
      </c>
      <c r="K48" s="25">
        <f t="shared" si="12"/>
        <v>0.2316378765142879</v>
      </c>
      <c r="L48" s="25">
        <f t="shared" si="12"/>
        <v>0.0034529809718826243</v>
      </c>
      <c r="M48" s="25">
        <f t="shared" si="12"/>
        <v>0.18624150875520762</v>
      </c>
    </row>
    <row r="49" spans="3:13" ht="12.75">
      <c r="C49" s="1" t="s">
        <v>21</v>
      </c>
      <c r="D49" s="1" t="s">
        <v>102</v>
      </c>
      <c r="E49" s="1">
        <v>33</v>
      </c>
      <c r="F49" s="25">
        <f aca="true" t="shared" si="13" ref="F49:M49">F33-F27</f>
        <v>1.8000000000000007</v>
      </c>
      <c r="G49" s="25">
        <f t="shared" si="13"/>
        <v>2.2368284000000003</v>
      </c>
      <c r="H49" s="25">
        <f t="shared" si="13"/>
        <v>3.073826705314005</v>
      </c>
      <c r="I49" s="25">
        <f t="shared" si="13"/>
        <v>-0.5330439734776053</v>
      </c>
      <c r="J49" s="25">
        <f t="shared" si="13"/>
        <v>1.642023973477606</v>
      </c>
      <c r="K49" s="25">
        <f t="shared" si="13"/>
        <v>1.9981185709772955</v>
      </c>
      <c r="L49" s="25">
        <f t="shared" si="13"/>
        <v>2.176165869727141</v>
      </c>
      <c r="M49" s="25">
        <f t="shared" si="13"/>
        <v>1.6065274942531005</v>
      </c>
    </row>
  </sheetData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Ramu Sugar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Lastus Kuniata</dc:creator>
  <cp:keywords/>
  <dc:description/>
  <cp:lastModifiedBy>Robert A. Boehm</cp:lastModifiedBy>
  <cp:lastPrinted>2006-10-27T15:27:17Z</cp:lastPrinted>
  <dcterms:created xsi:type="dcterms:W3CDTF">2005-11-07T07:49:33Z</dcterms:created>
  <dcterms:modified xsi:type="dcterms:W3CDTF">2005-11-07T08:03:26Z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